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765" yWindow="30" windowWidth="12990" windowHeight="11760" tabRatio="908"/>
  </bookViews>
  <sheets>
    <sheet name="таб1" sheetId="1" r:id="rId1"/>
    <sheet name="раздел 2" sheetId="4" r:id="rId2"/>
    <sheet name="расчет 1" sheetId="6" r:id="rId3"/>
    <sheet name="расчет 2" sheetId="7" r:id="rId4"/>
    <sheet name="расчет3" sheetId="8" r:id="rId5"/>
    <sheet name="расчет4" sheetId="9" r:id="rId6"/>
    <sheet name="расчет5" sheetId="16" r:id="rId7"/>
    <sheet name="расчет 6" sheetId="17" r:id="rId8"/>
    <sheet name="расчет 7" sheetId="18" r:id="rId9"/>
    <sheet name="расчет8" sheetId="19" r:id="rId10"/>
    <sheet name="расчет" sheetId="20" r:id="rId11"/>
  </sheets>
  <externalReferences>
    <externalReference r:id="rId12"/>
  </externalReferences>
  <definedNames>
    <definedName name="_xlnm.Print_Area" localSheetId="10">расчет!$A$1:$E$54</definedName>
    <definedName name="_xlnm.Print_Area" localSheetId="7">'расчет 6'!$A$1:$E$26</definedName>
    <definedName name="_xlnm.Print_Area" localSheetId="8">'расчет 7'!$A$1:$D$33</definedName>
    <definedName name="_xlnm.Print_Area" localSheetId="4">расчет3!$A$1:$K$178</definedName>
    <definedName name="_xlnm.Print_Area" localSheetId="5">расчет4!$A$1:$F$34</definedName>
    <definedName name="_xlnm.Print_Area" localSheetId="6">расчет5!$A$1:$F$72</definedName>
    <definedName name="_xlnm.Print_Area" localSheetId="9">расчет8!$A$1:$E$30</definedName>
  </definedNames>
  <calcPr calcId="125725" iterate="1"/>
</workbook>
</file>

<file path=xl/calcChain.xml><?xml version="1.0" encoding="utf-8"?>
<calcChain xmlns="http://schemas.openxmlformats.org/spreadsheetml/2006/main">
  <c r="DF41" i="1"/>
  <c r="DF47"/>
  <c r="DF119"/>
  <c r="DF36" l="1"/>
  <c r="DF118"/>
  <c r="DF70"/>
  <c r="DF61"/>
  <c r="DF134"/>
  <c r="DF124"/>
  <c r="DF52"/>
  <c r="DF54"/>
  <c r="DF55"/>
  <c r="DF111" l="1"/>
  <c r="DF107"/>
  <c r="DF121"/>
  <c r="DF130"/>
  <c r="DF39"/>
  <c r="ES109"/>
  <c r="DF60" l="1"/>
  <c r="DF30"/>
  <c r="EF60"/>
  <c r="DS60"/>
  <c r="DS61"/>
  <c r="DS59"/>
  <c r="DS30"/>
  <c r="EF31"/>
  <c r="DS31"/>
  <c r="DF117"/>
  <c r="DF114"/>
  <c r="DS55"/>
  <c r="DS112"/>
  <c r="DS113"/>
  <c r="EF112"/>
  <c r="EF70"/>
  <c r="DS70"/>
  <c r="EF61"/>
  <c r="EF134"/>
  <c r="DS134"/>
  <c r="F65" i="16" l="1"/>
  <c r="F24" i="9"/>
  <c r="F26" i="17"/>
  <c r="EF137" i="1" l="1"/>
  <c r="DS137"/>
  <c r="DF137"/>
  <c r="D97" i="6" l="1"/>
  <c r="D98"/>
  <c r="J98" s="1"/>
  <c r="J99"/>
  <c r="J97"/>
  <c r="C102"/>
  <c r="D99"/>
  <c r="D100"/>
  <c r="C118" i="8"/>
  <c r="C126" s="1"/>
  <c r="C130" s="1"/>
  <c r="C136" s="1"/>
  <c r="E24" i="17"/>
  <c r="DS41" i="1" l="1"/>
  <c r="E20" i="19" l="1"/>
  <c r="DF69" i="1" l="1"/>
  <c r="DS69" l="1"/>
  <c r="EF117" l="1"/>
  <c r="DF145"/>
  <c r="E22" i="17" l="1"/>
  <c r="D25"/>
  <c r="D24"/>
  <c r="E26" i="16"/>
  <c r="E26" i="18"/>
  <c r="E26" i="19"/>
  <c r="E26" i="20"/>
  <c r="DS19" i="4"/>
  <c r="EF19"/>
  <c r="DF19"/>
  <c r="DF11" s="1"/>
  <c r="E11" i="17" l="1"/>
  <c r="F44" i="16"/>
  <c r="F31"/>
  <c r="F21"/>
  <c r="F12"/>
  <c r="F53" i="20" l="1"/>
  <c r="F43"/>
  <c r="F33"/>
  <c r="F20"/>
  <c r="E19"/>
  <c r="F9"/>
  <c r="F21" i="19"/>
  <c r="F11"/>
  <c r="E32" i="18"/>
  <c r="E20"/>
  <c r="E10"/>
  <c r="F11" i="17"/>
  <c r="F58" i="16"/>
  <c r="G58" s="1"/>
  <c r="F52"/>
  <c r="G44"/>
  <c r="G31"/>
  <c r="F30"/>
  <c r="G21"/>
  <c r="F20"/>
  <c r="G12"/>
  <c r="G71" l="1"/>
  <c r="DS22" i="4" l="1"/>
  <c r="EF22"/>
  <c r="DS15"/>
  <c r="EF15"/>
  <c r="DS12"/>
  <c r="EF12"/>
  <c r="DF22"/>
  <c r="DF15"/>
  <c r="DF12"/>
  <c r="EF30" i="1"/>
  <c r="DS11" i="4" l="1"/>
  <c r="EF11"/>
  <c r="DF129" i="1"/>
  <c r="DF65"/>
  <c r="EF125"/>
  <c r="DS125"/>
  <c r="DF125"/>
  <c r="EF133"/>
  <c r="DS133"/>
  <c r="DF133"/>
  <c r="EF129"/>
  <c r="DS129"/>
  <c r="EF141"/>
  <c r="DS141"/>
  <c r="DF141"/>
  <c r="EF121"/>
  <c r="DS121"/>
  <c r="DS117"/>
  <c r="EF111"/>
  <c r="DS111"/>
  <c r="EF107"/>
  <c r="DS107"/>
  <c r="EF69"/>
  <c r="DF106" l="1"/>
  <c r="DF102" s="1"/>
  <c r="EF106"/>
  <c r="DS106"/>
  <c r="DF59"/>
  <c r="EF59"/>
  <c r="DF58" l="1"/>
  <c r="DF157" s="1"/>
  <c r="DS102"/>
  <c r="DS7" i="4" s="1"/>
  <c r="DS28" s="1"/>
  <c r="DS58" i="1"/>
  <c r="EF58"/>
  <c r="EF102"/>
  <c r="EF7" i="4" s="1"/>
  <c r="D208" i="8"/>
  <c r="F208" s="1"/>
  <c r="F202"/>
  <c r="D198"/>
  <c r="F198" s="1"/>
  <c r="DS29" i="4" l="1"/>
  <c r="DF7"/>
  <c r="DF28" s="1"/>
  <c r="EF28"/>
  <c r="EF29"/>
  <c r="D209" i="8"/>
  <c r="F190"/>
  <c r="F209" s="1"/>
  <c r="DF29" i="4" l="1"/>
  <c r="F8" i="7"/>
  <c r="D172" i="8" l="1"/>
  <c r="F172" s="1"/>
  <c r="D166"/>
  <c r="F166" s="1"/>
  <c r="D162"/>
  <c r="F162" s="1"/>
  <c r="D154"/>
  <c r="D136"/>
  <c r="F136" s="1"/>
  <c r="D130"/>
  <c r="F130" s="1"/>
  <c r="D126"/>
  <c r="F126" s="1"/>
  <c r="D118"/>
  <c r="F118" s="1"/>
  <c r="D101" i="6"/>
  <c r="J101" s="1"/>
  <c r="J100"/>
  <c r="D80"/>
  <c r="J80" s="1"/>
  <c r="G82"/>
  <c r="D82" s="1"/>
  <c r="J82" s="1"/>
  <c r="G81"/>
  <c r="D81" s="1"/>
  <c r="J81" s="1"/>
  <c r="G79"/>
  <c r="D79" s="1"/>
  <c r="J79" s="1"/>
  <c r="D83"/>
  <c r="J83" s="1"/>
  <c r="C82"/>
  <c r="C84" s="1"/>
  <c r="D100" i="8"/>
  <c r="F100" s="1"/>
  <c r="D94"/>
  <c r="F94" s="1"/>
  <c r="D90"/>
  <c r="F90" s="1"/>
  <c r="D82"/>
  <c r="F82" s="1"/>
  <c r="D65"/>
  <c r="F65" s="1"/>
  <c r="D59"/>
  <c r="F59" s="1"/>
  <c r="D55"/>
  <c r="F55" s="1"/>
  <c r="D47"/>
  <c r="F47" s="1"/>
  <c r="D30"/>
  <c r="F30" s="1"/>
  <c r="D24"/>
  <c r="F24" s="1"/>
  <c r="D20"/>
  <c r="F20" s="1"/>
  <c r="D12"/>
  <c r="F12" s="1"/>
  <c r="G44" i="6"/>
  <c r="F44"/>
  <c r="E44"/>
  <c r="C44"/>
  <c r="G23"/>
  <c r="F23"/>
  <c r="E23"/>
  <c r="C23"/>
  <c r="D137" i="8" l="1"/>
  <c r="F137"/>
  <c r="D173"/>
  <c r="F154"/>
  <c r="F173" s="1"/>
  <c r="J102" i="6"/>
  <c r="J84"/>
  <c r="D101" i="8"/>
  <c r="D66"/>
  <c r="F31"/>
  <c r="D31"/>
  <c r="F66"/>
  <c r="F101"/>
  <c r="F25" i="9" l="1"/>
  <c r="F12" l="1"/>
  <c r="J61" i="6" l="1"/>
  <c r="E60"/>
  <c r="D60" s="1"/>
  <c r="J60" s="1"/>
  <c r="D62"/>
  <c r="J62" s="1"/>
  <c r="D63"/>
  <c r="J63" s="1"/>
  <c r="D64"/>
  <c r="J64" s="1"/>
  <c r="C65"/>
  <c r="J42"/>
  <c r="C46"/>
  <c r="C25"/>
  <c r="J65" l="1"/>
  <c r="D45"/>
  <c r="J45" s="1"/>
  <c r="D44"/>
  <c r="J44" s="1"/>
  <c r="J43"/>
  <c r="D41"/>
  <c r="J41" s="1"/>
  <c r="J46" s="1"/>
  <c r="D24"/>
  <c r="J24" s="1"/>
  <c r="D23"/>
  <c r="J23" s="1"/>
  <c r="D22"/>
  <c r="J22" s="1"/>
  <c r="D21"/>
  <c r="J21" s="1"/>
  <c r="D20"/>
  <c r="J20" s="1"/>
  <c r="J25" l="1"/>
</calcChain>
</file>

<file path=xl/sharedStrings.xml><?xml version="1.0" encoding="utf-8"?>
<sst xmlns="http://schemas.openxmlformats.org/spreadsheetml/2006/main" count="1414" uniqueCount="520">
  <si>
    <t>Наименование показателя</t>
  </si>
  <si>
    <t>из них:</t>
  </si>
  <si>
    <t>в том числе:</t>
  </si>
  <si>
    <t>Код строки</t>
  </si>
  <si>
    <t>всего</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</si>
  <si>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</si>
  <si>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</si>
  <si>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социальные и иные выплаты населению, всего</t>
  </si>
  <si>
    <t>(подпись)</t>
  </si>
  <si>
    <t>(расшифровка подписи)</t>
  </si>
  <si>
    <t>Дата</t>
  </si>
  <si>
    <t>по ОКЕИ</t>
  </si>
  <si>
    <t>родительская плата за содержание ребенка в дошкольном учреждении</t>
  </si>
  <si>
    <t>уплата прочих налогов, сборов</t>
  </si>
  <si>
    <t>Приложение № 2</t>
  </si>
  <si>
    <t>к Требованиям к плану финансово-хозяйственной</t>
  </si>
  <si>
    <t>деятельности государственного (муниципального) учреждения,</t>
  </si>
  <si>
    <t>утв. приказом Минфина России от 28 июля 2010 г. № 81н</t>
  </si>
  <si>
    <t>Код видов расходов</t>
  </si>
  <si>
    <t>Источник финансового обеспечения</t>
  </si>
  <si>
    <t>Итого:</t>
  </si>
  <si>
    <t>х</t>
  </si>
  <si>
    <t>Должность, группа должностей</t>
  </si>
  <si>
    <t>№ п/п</t>
  </si>
  <si>
    <t>Установленная численность, единиц</t>
  </si>
  <si>
    <t>по должностному окладу</t>
  </si>
  <si>
    <t>по выплатам компенсационного характера</t>
  </si>
  <si>
    <t>по выплатам стимулирующего характера</t>
  </si>
  <si>
    <t>Ежемесячная надбавка к должностному окладу, %</t>
  </si>
  <si>
    <t>Наименование расходов</t>
  </si>
  <si>
    <t>Количество</t>
  </si>
  <si>
    <t>Численность работников, получающих пособие</t>
  </si>
  <si>
    <t>Количество выплат в год на одного работника</t>
  </si>
  <si>
    <t>Размер выплаты (пособия) в месяц, руб.</t>
  </si>
  <si>
    <t>Сумма, руб. (гр. 3×гр. 4×гр.5)</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</si>
  <si>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</si>
  <si>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</si>
  <si>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</si>
  <si>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</si>
  <si>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</si>
  <si>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</si>
  <si>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</si>
  <si>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</si>
  <si>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</si>
  <si>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</si>
  <si>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</si>
  <si>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</si>
  <si>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</si>
  <si>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</si>
  <si>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</si>
  <si>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</si>
  <si>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</si>
  <si>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</si>
  <si>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</si>
  <si>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</si>
  <si>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</si>
  <si>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</si>
  <si>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</si>
  <si>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</si>
  <si>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</si>
  <si>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</si>
  <si>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</si>
  <si>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</si>
  <si>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</si>
  <si>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</si>
  <si>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</si>
  <si>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</si>
  <si>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3×гр. 4/100)</t>
  </si>
  <si>
    <t>Стоимость за единицу, руб.</t>
  </si>
  <si>
    <t>Количество платежей в год</t>
  </si>
  <si>
    <t>Количество номеров</t>
  </si>
  <si>
    <t>Тариф (с учетом НДС), руб.</t>
  </si>
  <si>
    <t>Объект</t>
  </si>
  <si>
    <t>Стоимость работ (услуг), руб.</t>
  </si>
  <si>
    <t>Количество договоров</t>
  </si>
  <si>
    <t>Стоимость услуги, руб.</t>
  </si>
  <si>
    <t>Средняя стоимость, руб.</t>
  </si>
  <si>
    <t>Сумма, руб. (гр. 2×гр. 3)</t>
  </si>
  <si>
    <t>0001</t>
  </si>
  <si>
    <t>услуги связи</t>
  </si>
  <si>
    <t>244</t>
  </si>
  <si>
    <t>субсидия на выполнение муниципального задания</t>
  </si>
  <si>
    <t>111</t>
  </si>
  <si>
    <t>приносящая доход деятельность</t>
  </si>
  <si>
    <t>административно-хозяйственный персонал</t>
  </si>
  <si>
    <t>педагогические работники</t>
  </si>
  <si>
    <t>учебно-вспомогательный персонал</t>
  </si>
  <si>
    <t>обслуживающий персонал</t>
  </si>
  <si>
    <t>коэф.по доведенным ЛБО</t>
  </si>
  <si>
    <t>112</t>
  </si>
  <si>
    <t>119</t>
  </si>
  <si>
    <t>225 ст</t>
  </si>
  <si>
    <t>226 ст</t>
  </si>
  <si>
    <t>340 ст</t>
  </si>
  <si>
    <t>интернет</t>
  </si>
  <si>
    <t>Медикаменты</t>
  </si>
  <si>
    <t>Мягкий инвентарь</t>
  </si>
  <si>
    <t>субсидия на выполнение муниципального задания (субвенции)</t>
  </si>
  <si>
    <t>Прочие услуги</t>
  </si>
  <si>
    <t>субсидия на выполнение муниципального задания ( иные цели)</t>
  </si>
  <si>
    <t xml:space="preserve">Фонд оплаты труда в год, руб. </t>
  </si>
  <si>
    <t>1.1 Расчеты (обоснования) выплат персоналу (строка 210)</t>
  </si>
  <si>
    <t>1. 2 Расчеты (обоснования) выплат персоналу (строка 210)</t>
  </si>
  <si>
    <t>1.3  Расчеты (обоснования) выплат персоналу (строка 210)</t>
  </si>
  <si>
    <t>2. Расчеты (обоснования) выплат персоналу по уходу за ребенком</t>
  </si>
  <si>
    <t>3. Расчеты (обоснования) страховых взносов на обязательное страхование в Пенсионный</t>
  </si>
  <si>
    <t>4. Расчет (обоснование) расходов на уплату налогов, сборов и иных платежей</t>
  </si>
  <si>
    <t>5.2. Расчет (обоснование) расходов на оплату услуг связи</t>
  </si>
  <si>
    <t>5.1. Расчет (обоснование) расходов на оплату услуг связи</t>
  </si>
  <si>
    <t>1. Расчеты (обоснования) к плану финансово-хозяйственной деятельности государственного (муниципального) учреждения</t>
  </si>
  <si>
    <t>субсидия на выполнение муниципального задания ( муниципальный бюджет)</t>
  </si>
  <si>
    <t>5. Расчет (обоснование) расходов на закупку товаров, работ, услуг</t>
  </si>
  <si>
    <t>ФОТ, руб.</t>
  </si>
  <si>
    <t>КВР</t>
  </si>
  <si>
    <t>831,853,851,852</t>
  </si>
  <si>
    <t>уплату налогов, сборов и иных платежей</t>
  </si>
  <si>
    <t>Кредиторская задолженность</t>
  </si>
  <si>
    <t>в/б</t>
  </si>
  <si>
    <t>гос</t>
  </si>
  <si>
    <t>итого</t>
  </si>
  <si>
    <t>3.1 Расчеты (обоснования) страховых взносов на обязательное страхование в Пенсионный</t>
  </si>
  <si>
    <t>субсидия на выполнение муниципального задания (местный бюджет)</t>
  </si>
  <si>
    <t>субсидия на выполнение муниципального задания (иные цели)</t>
  </si>
  <si>
    <t>1. 4. Расчеты (обоснования) выплат персоналу (строка 210)</t>
  </si>
  <si>
    <t>субсидия на выполнение муниципального задания (на увеличение заработной платы на 4%, доплата до МРОТ)</t>
  </si>
  <si>
    <t>1.5 Расчеты (обоснования) выплат персоналу (строка 210)</t>
  </si>
  <si>
    <t>3.2 Расчеты (обоснования) страховых взносов на обязательное страхование в Пенсионный</t>
  </si>
  <si>
    <t>3.3 Расчеты (обоснования) страховых взносов на обязательное страхование в Пенсионный</t>
  </si>
  <si>
    <t>3.4 Расчеты (обоснования) страховых взносов на обязательное страхование в Пенсионный</t>
  </si>
  <si>
    <t>пособие по уходу за ребенком до 3-х лет</t>
  </si>
  <si>
    <t>субсидия на выполнение муниципального задания ( на увеличение заработной платы на 4%, доплата до МРОТ)</t>
  </si>
  <si>
    <t>5.14. Расчет (обоснование) расходов на приобретение материальных запасов</t>
  </si>
  <si>
    <t>доходы по условным арендным платежам</t>
  </si>
  <si>
    <t>5.4. Расчет (обоснование) расходов на оплату коммунальных услуг</t>
  </si>
  <si>
    <t>5.8. Расчет (обоснование) расходов на оплату прочих работ, услуг</t>
  </si>
  <si>
    <t>5.9. Расчет (обоснование) расходов на оплату прочих работ, услуг</t>
  </si>
  <si>
    <t>5.15. Расчет (обоснование) расходов на приобретение материальных запасов</t>
  </si>
  <si>
    <t>5.16. Расчет (обоснование) расходов на приобретение материальных запасов</t>
  </si>
  <si>
    <t>5.10. Расчет (обоснование) расходов на оплату прочих работ, услуг</t>
  </si>
  <si>
    <t>3.5 Расчеты (обоснования) страховых взносов на обязательное страхование в Пенсионный</t>
  </si>
  <si>
    <t>Утверждаю</t>
  </si>
  <si>
    <t>(наименование должности уполномоченного лица)</t>
  </si>
  <si>
    <t>(наименование органа - учредителя (учреждения)</t>
  </si>
  <si>
    <t>"</t>
  </si>
  <si>
    <t xml:space="preserve"> г.</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</si>
  <si>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</si>
  <si>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</si>
  <si>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</si>
  <si>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</si>
  <si>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</si>
  <si>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</si>
  <si>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</si>
  <si>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</si>
  <si>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</si>
  <si>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</si>
  <si>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</si>
  <si>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</si>
  <si>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</si>
  <si>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</si>
  <si>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</si>
  <si>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</si>
  <si>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383</t>
  </si>
  <si>
    <t>Раздел 1. Поступления и выплаты</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</si>
  <si>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</si>
  <si>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(КОСГУ) </t>
    </r>
    <r>
      <rPr>
        <vertAlign val="superscript"/>
        <sz val="8"/>
        <rFont val="Times New Roman"/>
        <family val="1"/>
        <charset val="204"/>
      </rPr>
      <t xml:space="preserve">4 </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</si>
  <si>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</si>
  <si>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</si>
  <si>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</si>
  <si>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</si>
  <si>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</si>
  <si>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</si>
  <si>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</si>
  <si>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</si>
  <si>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</si>
  <si>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</si>
  <si>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</si>
  <si>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</si>
  <si>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</si>
  <si>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</si>
  <si>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</si>
  <si>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</si>
  <si>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</si>
  <si>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</si>
  <si>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</si>
  <si>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</si>
  <si>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</si>
  <si>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</si>
  <si>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1110</t>
  </si>
  <si>
    <t>доходы от оказания услуг, работ, компенсации затрат учреждений, всего</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</si>
  <si>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</si>
  <si>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</si>
  <si>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</si>
  <si>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</si>
  <si>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</si>
  <si>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</si>
  <si>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</si>
  <si>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</si>
  <si>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</si>
  <si>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</si>
  <si>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</si>
  <si>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прочие доходы, всего</t>
  </si>
  <si>
    <t>1500</t>
  </si>
  <si>
    <t>180</t>
  </si>
  <si>
    <t>1510</t>
  </si>
  <si>
    <t>целевые субсидии</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</si>
  <si>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</si>
  <si>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</si>
  <si>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</si>
  <si>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</si>
  <si>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</si>
  <si>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</si>
  <si>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</si>
  <si>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</si>
  <si>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</si>
  <si>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</si>
  <si>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</si>
  <si>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</si>
  <si>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</si>
  <si>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</si>
  <si>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прочие выплаты персоналу, в том числе компенсационного характера</t>
  </si>
  <si>
    <t>2120</t>
  </si>
  <si>
    <t>иные выплаты, за исключением фонда оплаты труда учреждения, для выполнения отдельных полномочий</t>
  </si>
  <si>
    <t>2130</t>
  </si>
  <si>
    <t>взносы по обязательному социальному страхованию на выплаты по оплате труда работников и иные выплаты работникам учреждений, всего</t>
  </si>
  <si>
    <t>2140</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</si>
  <si>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</si>
  <si>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</si>
  <si>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</si>
  <si>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</si>
  <si>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</si>
  <si>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</si>
  <si>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</si>
  <si>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</si>
  <si>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</si>
  <si>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</si>
  <si>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</si>
  <si>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</si>
  <si>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</si>
  <si>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</si>
  <si>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</si>
  <si>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</si>
  <si>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</si>
  <si>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</si>
  <si>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</si>
  <si>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</si>
  <si>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</si>
  <si>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</si>
  <si>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</si>
  <si>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</si>
  <si>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</si>
  <si>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</si>
  <si>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</si>
  <si>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</si>
  <si>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</si>
  <si>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</si>
  <si>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</si>
  <si>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</si>
  <si>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</si>
  <si>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</si>
  <si>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</si>
  <si>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</si>
  <si>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</si>
  <si>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</si>
  <si>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</si>
  <si>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</si>
  <si>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</si>
  <si>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</si>
  <si>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</si>
  <si>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</si>
  <si>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</si>
  <si>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</si>
  <si>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</si>
  <si>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</si>
  <si>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</si>
  <si>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</si>
  <si>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</si>
  <si>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</si>
  <si>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</si>
  <si>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</si>
  <si>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</si>
  <si>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</si>
  <si>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</si>
  <si>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</si>
  <si>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</si>
  <si>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</si>
  <si>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</si>
  <si>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</si>
  <si>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</si>
  <si>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</si>
  <si>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</si>
  <si>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</si>
  <si>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</si>
  <si>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</si>
  <si>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</si>
  <si>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</si>
  <si>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</si>
  <si>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</si>
  <si>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</si>
  <si>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</si>
  <si>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</si>
  <si>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</si>
  <si>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</si>
  <si>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</si>
  <si>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</si>
  <si>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</si>
  <si>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</si>
  <si>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</si>
  <si>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</si>
  <si>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</si>
  <si>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</si>
  <si>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</si>
  <si>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</si>
  <si>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</si>
  <si>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</si>
  <si>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</si>
  <si>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</si>
  <si>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</si>
  <si>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</si>
  <si>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</si>
  <si>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</si>
  <si>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</si>
  <si>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</si>
  <si>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</si>
  <si>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</si>
  <si>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</si>
  <si>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</si>
  <si>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</si>
  <si>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</si>
  <si>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</si>
  <si>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</si>
  <si>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</si>
  <si>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</si>
  <si>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</si>
  <si>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</si>
  <si>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</si>
  <si>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</si>
  <si>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</si>
  <si>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</si>
  <si>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</si>
  <si>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</si>
  <si>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</si>
  <si>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</si>
  <si>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</si>
  <si>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</si>
  <si>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</si>
  <si>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</si>
  <si>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</si>
  <si>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</si>
  <si>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</si>
  <si>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</si>
  <si>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</si>
  <si>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</si>
  <si>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</si>
  <si>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</si>
  <si>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</si>
  <si>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</si>
  <si>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</si>
  <si>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</si>
  <si>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</si>
  <si>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</si>
  <si>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</si>
  <si>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</si>
  <si>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</si>
  <si>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</si>
  <si>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</si>
  <si>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</si>
  <si>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</si>
  <si>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</si>
  <si>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</si>
  <si>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</si>
  <si>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</si>
  <si>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</si>
  <si>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</si>
  <si>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</si>
  <si>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</si>
  <si>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</si>
  <si>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</si>
  <si>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</si>
  <si>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</si>
  <si>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</si>
  <si>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</si>
  <si>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</si>
  <si>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</si>
  <si>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</si>
  <si>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</si>
  <si>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</si>
  <si>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</si>
  <si>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</si>
  <si>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</si>
  <si>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</si>
  <si>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</si>
  <si>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</si>
  <si>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</si>
  <si>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</si>
  <si>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</si>
  <si>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</si>
  <si>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</si>
  <si>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</si>
  <si>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</si>
  <si>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</si>
  <si>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</si>
  <si>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</si>
  <si>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</si>
  <si>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</si>
  <si>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</si>
  <si>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</si>
  <si>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</si>
  <si>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</si>
  <si>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</si>
  <si>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</si>
  <si>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аренда</t>
  </si>
  <si>
    <t>121</t>
  </si>
  <si>
    <t>135</t>
  </si>
  <si>
    <t>152</t>
  </si>
  <si>
    <t>155</t>
  </si>
  <si>
    <t>доходы от оказания платных услуг (работ)</t>
  </si>
  <si>
    <t>211</t>
  </si>
  <si>
    <t>за счет выполнения муниципального задания</t>
  </si>
  <si>
    <t>за счет целевых субсидий</t>
  </si>
  <si>
    <t>за счет приносящей доход деятельности</t>
  </si>
  <si>
    <t>22</t>
  </si>
  <si>
    <t>213</t>
  </si>
  <si>
    <t>223</t>
  </si>
  <si>
    <t>221</t>
  </si>
  <si>
    <t>225</t>
  </si>
  <si>
    <t>226</t>
  </si>
  <si>
    <t>услуги связи за счет выполнения муниципального задания</t>
  </si>
  <si>
    <t>услуги связи  за счет целевых субсидий</t>
  </si>
  <si>
    <t>услуги связи  за счет приносящей доход деятельности</t>
  </si>
  <si>
    <t>коммунальные услуги за счет выполнения муниципального задания</t>
  </si>
  <si>
    <t>коммунальные услуги за счет целевых субсидий</t>
  </si>
  <si>
    <t>коммунальные услуги за счет приносящей доход деятельности</t>
  </si>
  <si>
    <t>Комитет по образованию администрации Энгельсского муниципального района</t>
  </si>
  <si>
    <t>644901001</t>
  </si>
  <si>
    <t>291</t>
  </si>
  <si>
    <t>работы, услуги по содержанию имущества за счет выполнения муниципального задания</t>
  </si>
  <si>
    <t>работы, услуги по содержанию имуществаза счет целевых субсидий</t>
  </si>
  <si>
    <t>работы, услуги по содержанию имуществаза счет приносящей доход деятельности</t>
  </si>
  <si>
    <t>прочие работы, услуги за счет выполнения муниципального задания</t>
  </si>
  <si>
    <t>прочие работы, услугиза счет целевых субсидий</t>
  </si>
  <si>
    <t>прочие работы, услугиза счет приносящей доход деятельности</t>
  </si>
  <si>
    <t>342</t>
  </si>
  <si>
    <t>увеличение стоимости продуктов питания за счет выполнения муниципального задания</t>
  </si>
  <si>
    <t>увеличение стоимости продуктов питанияза счет целевых субсидий</t>
  </si>
  <si>
    <t>увеличение стоимости продуктов питанияза счет приносящей доход деятельности</t>
  </si>
  <si>
    <t>310</t>
  </si>
  <si>
    <t>341</t>
  </si>
  <si>
    <t>увеличение стоимости лекарственных препаратов и материалов, применяемых в медицинских целях за счет выполнения муниципального задания</t>
  </si>
  <si>
    <t>увеличение стоимости лекарственных препаратов и материалов, применяемых в медицинских целях за счет целевых субсидий</t>
  </si>
  <si>
    <t>увеличение стоимости лекарственных препаратов и материалов, применяемых в медицинских целях за счет приносящей доход деятельности</t>
  </si>
  <si>
    <t>345</t>
  </si>
  <si>
    <t>увеличение стоимости мягкого инвентаря за счет выполнения муниципального задания</t>
  </si>
  <si>
    <t>увеличение стоимости мягкого инвентаря за счет целевых субсидий</t>
  </si>
  <si>
    <t>увеличение стоимости мягкого инвентаря за счет приносящей доход деятельности</t>
  </si>
  <si>
    <t>212</t>
  </si>
  <si>
    <t>292</t>
  </si>
  <si>
    <t>заведующий</t>
  </si>
  <si>
    <r>
      <t xml:space="preserve">расходы на закупку товаров, работ, услуг, всего </t>
    </r>
    <r>
      <rPr>
        <b/>
        <vertAlign val="superscript"/>
        <sz val="8"/>
        <rFont val="Times New Roman"/>
        <family val="1"/>
        <charset val="204"/>
      </rPr>
      <t>7</t>
    </r>
  </si>
  <si>
    <r>
      <t xml:space="preserve">за счет субсидий, предоставляемых на осуществление капитальных вложений </t>
    </r>
    <r>
      <rPr>
        <b/>
        <vertAlign val="superscript"/>
        <sz val="8"/>
        <rFont val="Times New Roman"/>
        <family val="1"/>
        <charset val="204"/>
      </rPr>
      <t>15</t>
    </r>
  </si>
  <si>
    <t>Размер потребления ресурсов (лимиты)</t>
  </si>
  <si>
    <t>коэф.</t>
  </si>
  <si>
    <t>Сумма, руб. (гр. 4×гр. 5×гр. 6)</t>
  </si>
  <si>
    <t>коммунальные услуги, в том числе</t>
  </si>
  <si>
    <t>Электроснабжение</t>
  </si>
  <si>
    <t>Теплоснабжение</t>
  </si>
  <si>
    <t>Горячее водоснабжение</t>
  </si>
  <si>
    <t>Водоснабжение</t>
  </si>
  <si>
    <t>Водоотвеведение</t>
  </si>
  <si>
    <t>Итого коммунальных услуг:</t>
  </si>
  <si>
    <t>5.5. Расчет (обоснование) расходов на оплату коммунальных услуг (иные цели)</t>
  </si>
  <si>
    <t xml:space="preserve">Сумма, руб. </t>
  </si>
  <si>
    <t>кредиторская задолженность коммунальных услуг</t>
  </si>
  <si>
    <t>5.6. Расчет (обоснование) расходов на оплату работ, услуг по содержанию имущества</t>
  </si>
  <si>
    <t>Цена услуги, руб.</t>
  </si>
  <si>
    <t>Дезинфекция, дератизация, дезинсекция</t>
  </si>
  <si>
    <t>нежилое здание</t>
  </si>
  <si>
    <t>Противопожарные мероприятия, связанные с содержанием имущества</t>
  </si>
  <si>
    <t>Вывоз твердых коммунальных отходов</t>
  </si>
  <si>
    <t>территория, прилегающая к зданию</t>
  </si>
  <si>
    <t>Антитеррористические мероприятия (техническое обслуживание домофонов, систем видеонаблюдения)</t>
  </si>
  <si>
    <t>Медицинский осмотр сотрудников</t>
  </si>
  <si>
    <t>Медосмотр</t>
  </si>
  <si>
    <t>ЭНЕРГЕТИЧЕСКОЕ ОБСЛЕДОВАНИЕ</t>
  </si>
  <si>
    <t>Физическая охрана</t>
  </si>
  <si>
    <t>Организация питания</t>
  </si>
  <si>
    <t>5.11. Расчет (обоснование) расходов на приобретение основных средств</t>
  </si>
  <si>
    <t>Учебные расходы</t>
  </si>
  <si>
    <t>5.12. Расчет (обоснование) расходов на оплату прочих работ, услуг</t>
  </si>
  <si>
    <t>Прочие основные средства</t>
  </si>
  <si>
    <t>5.13. Расчет (обоснование) расходов на приобретение материальных запасов</t>
  </si>
  <si>
    <t xml:space="preserve">продукты питания </t>
  </si>
  <si>
    <t>Прочие материальные запасы</t>
  </si>
  <si>
    <t>общая</t>
  </si>
  <si>
    <t>иные</t>
  </si>
  <si>
    <t>5.17. Расчет (обоснование) расходов на приобретение материальных запасов</t>
  </si>
  <si>
    <t>продукты питания и прочие материальные запасы</t>
  </si>
  <si>
    <t>5.3. Расчет (обоснование) расходов на оплату коммунальных услуг</t>
  </si>
  <si>
    <t>5.5. Расчет (обоснование) расходов на оплату работ, услуг по содержанию имущества</t>
  </si>
  <si>
    <t>346</t>
  </si>
  <si>
    <t>Мрорзова Е.А.</t>
  </si>
  <si>
    <t>6449019590</t>
  </si>
  <si>
    <t>154</t>
  </si>
  <si>
    <t xml:space="preserve">МДОУ "Детский сад № 76 </t>
  </si>
  <si>
    <t>Муниципальное  дошкольное образовательное учреждение "Детский сад № 76" Энгельсского муниципального района Саратовской области</t>
  </si>
  <si>
    <t>увеличение стоимостипрчих оборотных запасов (материалов)за счет выполнения муниципального задания</t>
  </si>
  <si>
    <t>Морозова Е.А.</t>
  </si>
  <si>
    <t>23</t>
  </si>
  <si>
    <t>24</t>
  </si>
  <si>
    <t>247</t>
  </si>
  <si>
    <t>266</t>
  </si>
  <si>
    <t>344</t>
  </si>
  <si>
    <t>увеличение стоимости мстроительных материалов за счет выполнения муниципального задания</t>
  </si>
  <si>
    <t>увеличение стоимости стоимости мстроительных за счет целевых субсидий</t>
  </si>
  <si>
    <t>увеличение стоимости стоимости мстроительных за счет приносящей доход деятельности</t>
  </si>
  <si>
    <t>297</t>
  </si>
  <si>
    <t>25</t>
  </si>
  <si>
    <t>26</t>
  </si>
  <si>
    <t>09</t>
  </si>
  <si>
    <t>января</t>
  </si>
  <si>
    <t>09.01.2024</t>
  </si>
</sst>
</file>

<file path=xl/styles.xml><?xml version="1.0" encoding="utf-8"?>
<styleSheet xmlns="http://schemas.openxmlformats.org/spreadsheetml/2006/main">
  <numFmts count="3">
    <numFmt numFmtId="164" formatCode="#,##0.0"/>
    <numFmt numFmtId="165" formatCode="#,##0.00_ ;[Red]\-#,##0.00\ "/>
    <numFmt numFmtId="166" formatCode="_-* #,##0.00_р_._-;\-* #,##0.00_р_._-;_-* &quot;-&quot;??_р_._-;_-@_-"/>
  </numFmts>
  <fonts count="30">
    <font>
      <sz val="11"/>
      <color theme="1"/>
      <name val="Calibri"/>
      <family val="2"/>
      <charset val="204"/>
      <scheme val="minor"/>
    </font>
    <font>
      <sz val="8"/>
      <name val="Times New Roman"/>
      <family val="1"/>
      <charset val="204"/>
    </font>
    <font>
      <i/>
      <sz val="8"/>
      <name val="Times New Roman"/>
      <family val="1"/>
      <charset val="204"/>
    </font>
    <font>
      <i/>
      <sz val="12"/>
      <name val="Times New Roman"/>
      <family val="1"/>
      <charset val="204"/>
    </font>
    <font>
      <sz val="12"/>
      <name val="Times New Roman"/>
      <family val="1"/>
      <charset val="204"/>
    </font>
    <font>
      <b/>
      <sz val="12"/>
      <name val="Times New Roman"/>
      <family val="1"/>
      <charset val="204"/>
    </font>
    <font>
      <b/>
      <sz val="6"/>
      <name val="Times New Roman"/>
      <family val="1"/>
      <charset val="204"/>
    </font>
    <font>
      <sz val="10"/>
      <name val="Times New Roman"/>
      <family val="1"/>
      <charset val="204"/>
    </font>
    <font>
      <sz val="6"/>
      <name val="Times New Roman"/>
      <family val="1"/>
      <charset val="204"/>
    </font>
    <font>
      <vertAlign val="superscript"/>
      <sz val="10"/>
      <name val="Times New Roman"/>
      <family val="1"/>
      <charset val="204"/>
    </font>
    <font>
      <i/>
      <sz val="10"/>
      <name val="Times New Roman"/>
      <family val="1"/>
      <charset val="204"/>
    </font>
    <font>
      <sz val="10"/>
      <name val="Arial"/>
      <family val="2"/>
      <charset val="204"/>
    </font>
    <font>
      <b/>
      <sz val="10"/>
      <name val="Times New Roman"/>
      <family val="1"/>
      <charset val="204"/>
    </font>
    <font>
      <sz val="10"/>
      <color theme="1"/>
      <name val="Times New Roman"/>
      <family val="1"/>
      <charset val="204"/>
    </font>
    <font>
      <sz val="11"/>
      <color theme="1"/>
      <name val="Times New Roman"/>
      <family val="1"/>
      <charset val="204"/>
    </font>
    <font>
      <i/>
      <sz val="11"/>
      <color theme="1"/>
      <name val="Times New Roman"/>
      <family val="1"/>
      <charset val="204"/>
    </font>
    <font>
      <i/>
      <sz val="10"/>
      <color theme="1"/>
      <name val="Times New Roman"/>
      <family val="1"/>
      <charset val="204"/>
    </font>
    <font>
      <b/>
      <sz val="12"/>
      <color theme="1"/>
      <name val="Times New Roman"/>
      <family val="1"/>
      <charset val="204"/>
    </font>
    <font>
      <sz val="7"/>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1"/>
      <color theme="1"/>
      <name val="Calibri"/>
      <family val="2"/>
      <charset val="204"/>
      <scheme val="minor"/>
    </font>
    <font>
      <sz val="11"/>
      <color rgb="FF333333"/>
      <name val="Times New Roman"/>
      <family val="1"/>
      <charset val="204"/>
    </font>
    <font>
      <b/>
      <sz val="11"/>
      <name val="Times New Roman"/>
      <family val="1"/>
      <charset val="204"/>
    </font>
    <font>
      <b/>
      <sz val="11"/>
      <color rgb="FF333333"/>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5"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1" fillId="0" borderId="0"/>
    <xf numFmtId="166" fontId="26" fillId="0" borderId="0" applyFont="0" applyFill="0" applyBorder="0" applyAlignment="0" applyProtection="0"/>
  </cellStyleXfs>
  <cellXfs count="583">
    <xf numFmtId="0" fontId="0" fillId="0" borderId="0" xfId="0"/>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8" fillId="0" borderId="0" xfId="0" applyFont="1" applyBorder="1" applyAlignment="1">
      <alignment horizontal="center"/>
    </xf>
    <xf numFmtId="0" fontId="7" fillId="0" borderId="8" xfId="0" applyFont="1" applyBorder="1" applyAlignment="1">
      <alignment horizontal="center" vertical="center"/>
    </xf>
    <xf numFmtId="0" fontId="7" fillId="0" borderId="9"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right"/>
    </xf>
    <xf numFmtId="0" fontId="7" fillId="0" borderId="9" xfId="0" applyFont="1" applyBorder="1" applyAlignment="1">
      <alignment horizontal="center"/>
    </xf>
    <xf numFmtId="0" fontId="7" fillId="0" borderId="12" xfId="0" applyFont="1" applyBorder="1" applyAlignment="1">
      <alignment horizontal="right"/>
    </xf>
    <xf numFmtId="0" fontId="7" fillId="0" borderId="12" xfId="0" applyFont="1" applyBorder="1" applyAlignment="1">
      <alignment horizontal="center"/>
    </xf>
    <xf numFmtId="3" fontId="7" fillId="0" borderId="9" xfId="0" applyNumberFormat="1" applyFont="1" applyBorder="1" applyAlignment="1">
      <alignment horizontal="right"/>
    </xf>
    <xf numFmtId="0" fontId="7" fillId="0" borderId="12" xfId="0" applyFont="1" applyBorder="1" applyAlignment="1">
      <alignment horizontal="center" vertical="center"/>
    </xf>
    <xf numFmtId="0" fontId="7" fillId="0" borderId="8" xfId="0" applyFont="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right"/>
    </xf>
    <xf numFmtId="0" fontId="7" fillId="0" borderId="12" xfId="0" applyFont="1" applyBorder="1" applyAlignment="1">
      <alignment horizontal="left"/>
    </xf>
    <xf numFmtId="0" fontId="7" fillId="0" borderId="1" xfId="0" applyFont="1" applyBorder="1" applyAlignment="1">
      <alignment horizontal="center" vertical="center" wrapText="1"/>
    </xf>
    <xf numFmtId="4" fontId="7" fillId="0" borderId="1" xfId="0" applyNumberFormat="1" applyFont="1" applyBorder="1" applyAlignment="1">
      <alignment horizontal="right"/>
    </xf>
    <xf numFmtId="4" fontId="7" fillId="0" borderId="12" xfId="0" applyNumberFormat="1" applyFont="1" applyBorder="1" applyAlignment="1">
      <alignment horizontal="right"/>
    </xf>
    <xf numFmtId="0" fontId="7" fillId="0" borderId="8" xfId="0" applyFont="1" applyBorder="1" applyAlignment="1">
      <alignment horizontal="left" indent="1"/>
    </xf>
    <xf numFmtId="0" fontId="7" fillId="0" borderId="12" xfId="0" applyFont="1" applyBorder="1" applyAlignment="1">
      <alignment horizontal="left" indent="1"/>
    </xf>
    <xf numFmtId="0" fontId="7" fillId="0" borderId="9" xfId="0" applyFont="1" applyBorder="1" applyAlignment="1">
      <alignment horizontal="left" indent="1"/>
    </xf>
    <xf numFmtId="0" fontId="7" fillId="0" borderId="8" xfId="0" applyFont="1" applyBorder="1" applyAlignment="1">
      <alignment horizontal="left"/>
    </xf>
    <xf numFmtId="0" fontId="7" fillId="0" borderId="11" xfId="0" applyFont="1" applyBorder="1" applyAlignment="1">
      <alignment horizontal="left" indent="1"/>
    </xf>
    <xf numFmtId="0" fontId="7" fillId="0" borderId="8" xfId="0" applyFont="1" applyBorder="1" applyAlignment="1">
      <alignment horizontal="center" wrapText="1"/>
    </xf>
    <xf numFmtId="0" fontId="10" fillId="0" borderId="9" xfId="0" applyFont="1" applyBorder="1" applyAlignment="1">
      <alignment horizontal="center" vertical="center"/>
    </xf>
    <xf numFmtId="0" fontId="10" fillId="0" borderId="9" xfId="0" applyFont="1" applyBorder="1" applyAlignment="1">
      <alignment horizontal="center"/>
    </xf>
    <xf numFmtId="0" fontId="10" fillId="0" borderId="1" xfId="0" applyFont="1" applyBorder="1" applyAlignment="1">
      <alignment horizontal="center" vertical="center"/>
    </xf>
    <xf numFmtId="0" fontId="7" fillId="0" borderId="1" xfId="0" applyFont="1" applyBorder="1" applyAlignment="1">
      <alignment horizontal="right"/>
    </xf>
    <xf numFmtId="0" fontId="7" fillId="0" borderId="1" xfId="0" applyFont="1" applyBorder="1" applyAlignment="1">
      <alignment horizontal="center" vertical="center"/>
    </xf>
    <xf numFmtId="0" fontId="7" fillId="0" borderId="1" xfId="0" applyFont="1" applyBorder="1" applyAlignment="1">
      <alignment horizontal="left"/>
    </xf>
    <xf numFmtId="4" fontId="7" fillId="0" borderId="9" xfId="0" applyNumberFormat="1" applyFont="1" applyBorder="1" applyAlignment="1">
      <alignment horizontal="right"/>
    </xf>
    <xf numFmtId="10" fontId="7" fillId="0" borderId="9" xfId="0" applyNumberFormat="1" applyFont="1" applyBorder="1" applyAlignment="1">
      <alignment horizontal="right"/>
    </xf>
    <xf numFmtId="10" fontId="7" fillId="0" borderId="12" xfId="0" applyNumberFormat="1" applyFont="1" applyBorder="1" applyAlignment="1">
      <alignment horizontal="right"/>
    </xf>
    <xf numFmtId="49" fontId="5" fillId="0" borderId="0" xfId="0" applyNumberFormat="1" applyFont="1" applyBorder="1" applyAlignment="1"/>
    <xf numFmtId="0" fontId="5" fillId="0" borderId="0" xfId="0" applyFont="1" applyBorder="1" applyAlignment="1"/>
    <xf numFmtId="0" fontId="7" fillId="0" borderId="12" xfId="0" applyFont="1" applyBorder="1" applyAlignment="1">
      <alignment horizontal="left" wrapText="1"/>
    </xf>
    <xf numFmtId="4" fontId="7" fillId="2" borderId="1" xfId="0" applyNumberFormat="1" applyFont="1" applyFill="1" applyBorder="1" applyAlignment="1">
      <alignment horizontal="right"/>
    </xf>
    <xf numFmtId="0" fontId="7" fillId="0" borderId="9" xfId="0" applyFont="1" applyBorder="1" applyAlignment="1">
      <alignment horizontal="right"/>
    </xf>
    <xf numFmtId="0" fontId="7" fillId="0" borderId="9" xfId="0" applyFont="1" applyBorder="1" applyAlignment="1">
      <alignment horizontal="center" vertical="center"/>
    </xf>
    <xf numFmtId="0" fontId="5" fillId="0" borderId="0" xfId="0" applyFont="1" applyAlignment="1">
      <alignment horizontal="left"/>
    </xf>
    <xf numFmtId="4" fontId="7" fillId="0" borderId="1" xfId="0" applyNumberFormat="1" applyFont="1" applyBorder="1" applyAlignment="1">
      <alignment horizontal="right"/>
    </xf>
    <xf numFmtId="4" fontId="0" fillId="0" borderId="0" xfId="0" applyNumberFormat="1"/>
    <xf numFmtId="164" fontId="7" fillId="0" borderId="9" xfId="0" applyNumberFormat="1" applyFont="1" applyBorder="1" applyAlignment="1">
      <alignment horizontal="right"/>
    </xf>
    <xf numFmtId="10" fontId="7" fillId="0" borderId="1" xfId="0" applyNumberFormat="1" applyFont="1" applyBorder="1" applyAlignment="1">
      <alignment horizontal="right"/>
    </xf>
    <xf numFmtId="3" fontId="7" fillId="0" borderId="9" xfId="0" applyNumberFormat="1" applyFont="1" applyBorder="1" applyAlignment="1">
      <alignment horizontal="center"/>
    </xf>
    <xf numFmtId="0" fontId="7" fillId="0" borderId="9" xfId="0" applyFont="1" applyBorder="1" applyAlignment="1">
      <alignment horizontal="center" vertical="center"/>
    </xf>
    <xf numFmtId="0" fontId="7" fillId="0" borderId="9" xfId="0" applyFont="1" applyBorder="1" applyAlignment="1">
      <alignment horizontal="right"/>
    </xf>
    <xf numFmtId="0" fontId="5" fillId="0" borderId="0" xfId="0" applyFont="1" applyAlignment="1">
      <alignment horizontal="left"/>
    </xf>
    <xf numFmtId="4" fontId="7" fillId="0" borderId="1" xfId="0" applyNumberFormat="1" applyFont="1" applyBorder="1" applyAlignment="1">
      <alignment horizontal="right"/>
    </xf>
    <xf numFmtId="0" fontId="7" fillId="0" borderId="9" xfId="0" applyFont="1" applyBorder="1" applyAlignment="1">
      <alignment horizontal="right"/>
    </xf>
    <xf numFmtId="0" fontId="7" fillId="0" borderId="9" xfId="0" applyFont="1" applyBorder="1" applyAlignment="1">
      <alignment horizontal="center" vertical="center"/>
    </xf>
    <xf numFmtId="0" fontId="5" fillId="0" borderId="0" xfId="0" applyFont="1" applyAlignment="1">
      <alignment horizontal="left"/>
    </xf>
    <xf numFmtId="0" fontId="7" fillId="0" borderId="1" xfId="0" applyFont="1" applyBorder="1" applyAlignment="1">
      <alignment horizontal="center" vertical="center" wrapText="1"/>
    </xf>
    <xf numFmtId="4" fontId="7" fillId="0" borderId="1" xfId="0" applyNumberFormat="1" applyFont="1" applyBorder="1" applyAlignment="1">
      <alignment horizontal="right"/>
    </xf>
    <xf numFmtId="0" fontId="7" fillId="0" borderId="8" xfId="0" applyFont="1" applyBorder="1" applyAlignment="1">
      <alignment horizontal="center" vertical="center"/>
    </xf>
    <xf numFmtId="0" fontId="7" fillId="0" borderId="1" xfId="0" applyFont="1" applyBorder="1" applyAlignment="1">
      <alignment horizontal="left" wrapText="1"/>
    </xf>
    <xf numFmtId="0" fontId="7" fillId="0" borderId="1" xfId="0" applyFont="1" applyBorder="1" applyAlignment="1">
      <alignment horizontal="right" wrapText="1"/>
    </xf>
    <xf numFmtId="4" fontId="7" fillId="0" borderId="1" xfId="0" applyNumberFormat="1" applyFont="1" applyBorder="1" applyAlignment="1">
      <alignment horizontal="right" wrapText="1"/>
    </xf>
    <xf numFmtId="0" fontId="5" fillId="0" borderId="0" xfId="0" applyFont="1" applyAlignment="1"/>
    <xf numFmtId="0" fontId="5" fillId="0" borderId="2" xfId="0" applyFont="1" applyFill="1" applyBorder="1" applyAlignment="1">
      <alignment wrapText="1"/>
    </xf>
    <xf numFmtId="0" fontId="0" fillId="2" borderId="1" xfId="0" applyFill="1" applyBorder="1" applyAlignment="1">
      <alignment vertical="center" wrapText="1"/>
    </xf>
    <xf numFmtId="165" fontId="0" fillId="0" borderId="0" xfId="0" applyNumberFormat="1"/>
    <xf numFmtId="0" fontId="7" fillId="0" borderId="9" xfId="0" applyFont="1" applyBorder="1" applyAlignment="1">
      <alignment horizontal="right"/>
    </xf>
    <xf numFmtId="4" fontId="7" fillId="0" borderId="1" xfId="0" applyNumberFormat="1" applyFont="1" applyBorder="1" applyAlignment="1">
      <alignment horizontal="right"/>
    </xf>
    <xf numFmtId="0" fontId="0" fillId="0" borderId="1" xfId="0" applyFill="1" applyBorder="1" applyAlignment="1">
      <alignment vertical="center" wrapText="1"/>
    </xf>
    <xf numFmtId="0" fontId="7" fillId="0" borderId="1" xfId="0" applyFont="1" applyBorder="1" applyAlignment="1">
      <alignment horizontal="center"/>
    </xf>
    <xf numFmtId="0" fontId="7" fillId="0" borderId="9" xfId="0" applyFont="1" applyBorder="1" applyAlignment="1">
      <alignment horizontal="right"/>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4" fontId="7" fillId="0" borderId="1" xfId="0" applyNumberFormat="1" applyFont="1" applyBorder="1" applyAlignment="1">
      <alignment horizontal="right"/>
    </xf>
    <xf numFmtId="4" fontId="7" fillId="0" borderId="1" xfId="0" applyNumberFormat="1" applyFont="1" applyBorder="1" applyAlignment="1"/>
    <xf numFmtId="4" fontId="7" fillId="0" borderId="1" xfId="0" applyNumberFormat="1" applyFont="1" applyBorder="1" applyAlignment="1">
      <alignment horizontal="center"/>
    </xf>
    <xf numFmtId="0" fontId="14" fillId="0" borderId="0" xfId="0" applyFont="1"/>
    <xf numFmtId="0" fontId="15" fillId="0" borderId="0" xfId="0" applyFo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 fontId="7" fillId="0" borderId="9" xfId="0" applyNumberFormat="1" applyFont="1" applyBorder="1" applyAlignment="1">
      <alignment horizontal="center"/>
    </xf>
    <xf numFmtId="0" fontId="13" fillId="0" borderId="0" xfId="0" applyFont="1"/>
    <xf numFmtId="49" fontId="12" fillId="0" borderId="0" xfId="0" applyNumberFormat="1" applyFont="1" applyBorder="1" applyAlignment="1"/>
    <xf numFmtId="0" fontId="12" fillId="0" borderId="0" xfId="0" applyFont="1" applyBorder="1" applyAlignment="1"/>
    <xf numFmtId="0" fontId="16" fillId="0" borderId="1" xfId="0" applyFont="1" applyBorder="1"/>
    <xf numFmtId="4" fontId="16" fillId="0" borderId="1" xfId="0" applyNumberFormat="1" applyFont="1" applyBorder="1"/>
    <xf numFmtId="0" fontId="13" fillId="0" borderId="1" xfId="0" applyFont="1" applyBorder="1"/>
    <xf numFmtId="4" fontId="13" fillId="0" borderId="1" xfId="0" applyNumberFormat="1" applyFont="1" applyBorder="1"/>
    <xf numFmtId="2" fontId="13" fillId="0" borderId="1" xfId="0" applyNumberFormat="1" applyFont="1" applyBorder="1"/>
    <xf numFmtId="4" fontId="13" fillId="0" borderId="0" xfId="0" applyNumberFormat="1" applyFont="1"/>
    <xf numFmtId="2" fontId="14" fillId="0" borderId="0" xfId="0" applyNumberFormat="1" applyFont="1"/>
    <xf numFmtId="0" fontId="7" fillId="0" borderId="9" xfId="0" applyFont="1" applyBorder="1" applyAlignment="1">
      <alignment horizontal="center" vertical="center"/>
    </xf>
    <xf numFmtId="0" fontId="7" fillId="0" borderId="9" xfId="0" applyFont="1" applyBorder="1" applyAlignment="1">
      <alignment horizontal="right"/>
    </xf>
    <xf numFmtId="0" fontId="5" fillId="0" borderId="0" xfId="0" applyFont="1" applyAlignment="1">
      <alignment horizontal="left"/>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4" fontId="7" fillId="0" borderId="1" xfId="0" applyNumberFormat="1" applyFont="1" applyBorder="1" applyAlignment="1">
      <alignment horizontal="center"/>
    </xf>
    <xf numFmtId="4" fontId="7" fillId="0" borderId="1" xfId="0" applyNumberFormat="1" applyFont="1" applyBorder="1" applyAlignment="1">
      <alignment horizontal="right"/>
    </xf>
    <xf numFmtId="0" fontId="5" fillId="0" borderId="0" xfId="0" applyFont="1" applyBorder="1" applyAlignment="1">
      <alignment vertical="center" wrapText="1"/>
    </xf>
    <xf numFmtId="0" fontId="14" fillId="0" borderId="0" xfId="0" applyFont="1" applyBorder="1"/>
    <xf numFmtId="165" fontId="14" fillId="0" borderId="0" xfId="0" applyNumberFormat="1" applyFont="1"/>
    <xf numFmtId="0" fontId="7" fillId="0" borderId="9" xfId="0" applyFont="1" applyBorder="1" applyAlignment="1">
      <alignment horizontal="right"/>
    </xf>
    <xf numFmtId="4" fontId="7" fillId="0" borderId="1" xfId="0" applyNumberFormat="1" applyFont="1" applyBorder="1" applyAlignment="1">
      <alignment horizontal="right"/>
    </xf>
    <xf numFmtId="4" fontId="7" fillId="0" borderId="12" xfId="0" applyNumberFormat="1" applyFont="1" applyBorder="1" applyAlignment="1">
      <alignment horizontal="center"/>
    </xf>
    <xf numFmtId="0" fontId="7" fillId="0" borderId="0" xfId="0" applyFont="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wrapText="1"/>
    </xf>
    <xf numFmtId="4" fontId="12" fillId="0" borderId="1" xfId="0" applyNumberFormat="1" applyFont="1" applyBorder="1" applyAlignment="1">
      <alignment horizontal="right" wrapText="1"/>
    </xf>
    <xf numFmtId="0" fontId="7" fillId="0" borderId="0" xfId="0" applyFont="1" applyBorder="1" applyAlignment="1">
      <alignment horizontal="left"/>
    </xf>
    <xf numFmtId="0" fontId="7" fillId="0" borderId="0" xfId="0" applyFont="1" applyBorder="1" applyAlignment="1">
      <alignment horizontal="right"/>
    </xf>
    <xf numFmtId="0" fontId="7" fillId="0" borderId="0" xfId="0" applyFont="1" applyBorder="1" applyAlignment="1">
      <alignment horizontal="center"/>
    </xf>
    <xf numFmtId="0" fontId="7" fillId="0" borderId="1" xfId="0" applyFont="1" applyBorder="1" applyAlignment="1">
      <alignment horizontal="center" vertical="center" wrapText="1"/>
    </xf>
    <xf numFmtId="0" fontId="7" fillId="0" borderId="9" xfId="0" applyFont="1" applyBorder="1" applyAlignment="1">
      <alignment horizontal="right"/>
    </xf>
    <xf numFmtId="0" fontId="7" fillId="0" borderId="8" xfId="0" applyFont="1" applyBorder="1" applyAlignment="1">
      <alignment horizontal="center" vertical="center"/>
    </xf>
    <xf numFmtId="4" fontId="7" fillId="0" borderId="1" xfId="0" applyNumberFormat="1" applyFont="1" applyBorder="1" applyAlignment="1">
      <alignment horizontal="center"/>
    </xf>
    <xf numFmtId="4" fontId="7" fillId="0" borderId="1" xfId="0" applyNumberFormat="1" applyFont="1" applyBorder="1" applyAlignment="1">
      <alignment horizontal="right"/>
    </xf>
    <xf numFmtId="0" fontId="8" fillId="0" borderId="0" xfId="0" applyNumberFormat="1" applyFont="1" applyBorder="1" applyAlignment="1">
      <alignment horizontal="left"/>
    </xf>
    <xf numFmtId="0" fontId="22" fillId="0" borderId="0" xfId="0" applyNumberFormat="1" applyFont="1" applyBorder="1" applyAlignment="1">
      <alignment horizontal="left"/>
    </xf>
    <xf numFmtId="0" fontId="8" fillId="0" borderId="0" xfId="0" applyNumberFormat="1" applyFont="1" applyBorder="1" applyAlignment="1">
      <alignment horizontal="center" vertical="top"/>
    </xf>
    <xf numFmtId="0" fontId="1" fillId="0" borderId="0" xfId="0" applyNumberFormat="1" applyFont="1" applyBorder="1" applyAlignment="1">
      <alignment horizontal="left"/>
    </xf>
    <xf numFmtId="0" fontId="18" fillId="0" borderId="0" xfId="0" applyNumberFormat="1" applyFont="1" applyBorder="1" applyAlignment="1">
      <alignment horizontal="left"/>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right"/>
    </xf>
    <xf numFmtId="0" fontId="5" fillId="0" borderId="0" xfId="0" applyFont="1" applyAlignment="1">
      <alignment horizontal="center"/>
    </xf>
    <xf numFmtId="0" fontId="5" fillId="0" borderId="0" xfId="0" applyFont="1" applyAlignment="1">
      <alignment horizontal="left"/>
    </xf>
    <xf numFmtId="0" fontId="7" fillId="0" borderId="8" xfId="0" applyFont="1" applyBorder="1" applyAlignment="1">
      <alignment horizontal="center" vertical="center"/>
    </xf>
    <xf numFmtId="0" fontId="7" fillId="0" borderId="12" xfId="0" applyFont="1" applyBorder="1" applyAlignment="1">
      <alignment horizontal="center" vertical="center"/>
    </xf>
    <xf numFmtId="4" fontId="7" fillId="0" borderId="1" xfId="0" applyNumberFormat="1" applyFont="1" applyBorder="1" applyAlignment="1">
      <alignment horizontal="center"/>
    </xf>
    <xf numFmtId="4" fontId="7" fillId="0" borderId="1" xfId="0" applyNumberFormat="1" applyFont="1" applyBorder="1" applyAlignment="1">
      <alignment horizontal="right"/>
    </xf>
    <xf numFmtId="4" fontId="7" fillId="0" borderId="1" xfId="0" applyNumberFormat="1" applyFont="1" applyBorder="1" applyAlignment="1">
      <alignment horizontal="right"/>
    </xf>
    <xf numFmtId="0" fontId="5" fillId="0" borderId="0" xfId="0" applyFont="1" applyAlignment="1">
      <alignment horizontal="right"/>
    </xf>
    <xf numFmtId="0" fontId="6" fillId="0" borderId="0" xfId="0" applyFont="1" applyAlignment="1">
      <alignment horizontal="center" wrapText="1"/>
    </xf>
    <xf numFmtId="0" fontId="6" fillId="0" borderId="0" xfId="0" applyFont="1" applyAlignment="1">
      <alignment horizontal="right"/>
    </xf>
    <xf numFmtId="0" fontId="27" fillId="0" borderId="0" xfId="0" applyFont="1" applyAlignment="1">
      <alignment horizontal="center"/>
    </xf>
    <xf numFmtId="0" fontId="5" fillId="0" borderId="0" xfId="0" applyFont="1" applyBorder="1" applyAlignment="1">
      <alignment horizontal="center" wrapText="1"/>
    </xf>
    <xf numFmtId="0" fontId="7" fillId="0" borderId="0" xfId="0" applyFont="1" applyAlignment="1">
      <alignment horizontal="right"/>
    </xf>
    <xf numFmtId="2" fontId="7" fillId="0" borderId="1" xfId="0" applyNumberFormat="1" applyFont="1" applyBorder="1" applyAlignment="1">
      <alignment horizontal="right" wrapText="1"/>
    </xf>
    <xf numFmtId="0" fontId="4" fillId="0" borderId="0" xfId="0" applyFont="1" applyAlignment="1">
      <alignment horizontal="left" wrapText="1"/>
    </xf>
    <xf numFmtId="0" fontId="4" fillId="0" borderId="0" xfId="0" applyFont="1" applyAlignment="1">
      <alignment horizontal="right"/>
    </xf>
    <xf numFmtId="166" fontId="7" fillId="0" borderId="1" xfId="2" applyFont="1" applyBorder="1" applyAlignment="1">
      <alignment horizontal="left" wrapText="1"/>
    </xf>
    <xf numFmtId="0" fontId="27" fillId="0" borderId="1" xfId="0" applyFont="1" applyBorder="1" applyAlignment="1">
      <alignment horizontal="center" wrapText="1"/>
    </xf>
    <xf numFmtId="166" fontId="7" fillId="0" borderId="1" xfId="2" applyFont="1" applyBorder="1" applyAlignment="1">
      <alignment horizontal="right" wrapText="1"/>
    </xf>
    <xf numFmtId="0" fontId="7" fillId="0" borderId="0" xfId="0" applyFont="1" applyBorder="1" applyAlignment="1">
      <alignment horizontal="center" wrapText="1"/>
    </xf>
    <xf numFmtId="0" fontId="7" fillId="0" borderId="0" xfId="0" applyFont="1" applyBorder="1" applyAlignment="1">
      <alignment horizontal="right" wrapText="1"/>
    </xf>
    <xf numFmtId="0" fontId="7" fillId="4" borderId="1"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xf>
    <xf numFmtId="164" fontId="12" fillId="0" borderId="0" xfId="0" applyNumberFormat="1" applyFont="1" applyBorder="1" applyAlignment="1">
      <alignment horizontal="right" wrapText="1"/>
    </xf>
    <xf numFmtId="0" fontId="5" fillId="0" borderId="0" xfId="0" applyFont="1" applyAlignment="1">
      <alignment horizontal="left" vertical="center"/>
    </xf>
    <xf numFmtId="0" fontId="12" fillId="0" borderId="0" xfId="0" applyFont="1" applyBorder="1" applyAlignment="1">
      <alignment horizontal="left" wrapText="1"/>
    </xf>
    <xf numFmtId="2" fontId="12" fillId="0" borderId="1" xfId="0" applyNumberFormat="1" applyFont="1" applyBorder="1" applyAlignment="1">
      <alignment horizontal="right" wrapText="1"/>
    </xf>
    <xf numFmtId="4" fontId="7" fillId="0" borderId="0" xfId="0" applyNumberFormat="1" applyFont="1" applyBorder="1" applyAlignment="1">
      <alignment horizontal="right" wrapText="1"/>
    </xf>
    <xf numFmtId="0" fontId="6" fillId="0" borderId="0" xfId="0" applyFont="1" applyBorder="1" applyAlignment="1">
      <alignment horizontal="center"/>
    </xf>
    <xf numFmtId="0" fontId="27" fillId="0" borderId="8" xfId="0" applyFont="1" applyBorder="1" applyAlignment="1">
      <alignment horizontal="center" vertical="center"/>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27" fillId="0" borderId="0" xfId="0" applyFont="1"/>
    <xf numFmtId="0" fontId="0" fillId="0" borderId="0" xfId="0" applyAlignment="1">
      <alignment horizontal="right"/>
    </xf>
    <xf numFmtId="49" fontId="5" fillId="0" borderId="0" xfId="0" applyNumberFormat="1" applyFont="1" applyBorder="1" applyAlignment="1">
      <alignment horizontal="right"/>
    </xf>
    <xf numFmtId="0" fontId="8" fillId="0" borderId="0" xfId="0" applyFont="1" applyBorder="1" applyAlignment="1">
      <alignment horizontal="right"/>
    </xf>
    <xf numFmtId="0" fontId="5" fillId="0" borderId="0" xfId="0" applyFont="1" applyBorder="1" applyAlignment="1">
      <alignment horizontal="right" vertical="center" wrapText="1"/>
    </xf>
    <xf numFmtId="0" fontId="7" fillId="0" borderId="9" xfId="0" applyFont="1" applyBorder="1" applyAlignment="1">
      <alignment horizontal="left" vertical="center"/>
    </xf>
    <xf numFmtId="4" fontId="7" fillId="0" borderId="0" xfId="0" applyNumberFormat="1" applyFont="1" applyBorder="1" applyAlignment="1">
      <alignment horizontal="center"/>
    </xf>
    <xf numFmtId="0" fontId="12" fillId="0" borderId="0" xfId="0" applyFont="1" applyBorder="1" applyAlignment="1">
      <alignment horizontal="right" wrapText="1"/>
    </xf>
    <xf numFmtId="0" fontId="12" fillId="0" borderId="0" xfId="0" applyFont="1" applyBorder="1" applyAlignment="1">
      <alignment wrapText="1"/>
    </xf>
    <xf numFmtId="0" fontId="27" fillId="0" borderId="0" xfId="0" applyFont="1" applyBorder="1" applyAlignment="1">
      <alignment horizontal="center"/>
    </xf>
    <xf numFmtId="0" fontId="0" fillId="0" borderId="1" xfId="0" applyBorder="1"/>
    <xf numFmtId="0" fontId="0" fillId="0" borderId="9" xfId="0" applyBorder="1"/>
    <xf numFmtId="0" fontId="5" fillId="0" borderId="0" xfId="0" applyFont="1" applyBorder="1" applyAlignment="1">
      <alignment horizontal="right"/>
    </xf>
    <xf numFmtId="166" fontId="7" fillId="0" borderId="1" xfId="2" applyFont="1" applyBorder="1" applyAlignment="1">
      <alignment horizontal="center"/>
    </xf>
    <xf numFmtId="166" fontId="7" fillId="0" borderId="1" xfId="2" applyFont="1" applyBorder="1" applyAlignment="1">
      <alignment horizontal="right"/>
    </xf>
    <xf numFmtId="0" fontId="0" fillId="0" borderId="0" xfId="0" applyAlignment="1">
      <alignment horizontal="right" vertical="center"/>
    </xf>
    <xf numFmtId="49" fontId="5" fillId="0" borderId="0" xfId="0" applyNumberFormat="1" applyFont="1" applyBorder="1" applyAlignment="1">
      <alignment horizontal="right" vertical="center"/>
    </xf>
    <xf numFmtId="0" fontId="5" fillId="0" borderId="0" xfId="0" applyFont="1" applyBorder="1" applyAlignment="1">
      <alignment horizontal="right" vertical="center"/>
    </xf>
    <xf numFmtId="166" fontId="0" fillId="0" borderId="0" xfId="0" applyNumberFormat="1"/>
    <xf numFmtId="0" fontId="7" fillId="2" borderId="1" xfId="0" applyFont="1" applyFill="1" applyBorder="1" applyAlignment="1">
      <alignment horizontal="center"/>
    </xf>
    <xf numFmtId="0" fontId="7" fillId="2" borderId="1" xfId="0" applyFont="1" applyFill="1" applyBorder="1" applyAlignment="1">
      <alignment horizontal="left" wrapText="1"/>
    </xf>
    <xf numFmtId="4" fontId="27" fillId="0" borderId="9" xfId="0" applyNumberFormat="1" applyFont="1" applyBorder="1" applyAlignment="1">
      <alignment horizontal="right"/>
    </xf>
    <xf numFmtId="4" fontId="0" fillId="0" borderId="0" xfId="0" applyNumberFormat="1" applyAlignment="1">
      <alignment horizontal="right" vertical="center"/>
    </xf>
    <xf numFmtId="4" fontId="0" fillId="0" borderId="0" xfId="0" applyNumberFormat="1" applyAlignment="1">
      <alignment horizontal="right"/>
    </xf>
    <xf numFmtId="0" fontId="7" fillId="0" borderId="0" xfId="0" applyFont="1" applyFill="1" applyBorder="1" applyAlignment="1">
      <alignment horizontal="right" vertical="center"/>
    </xf>
    <xf numFmtId="4" fontId="7" fillId="5" borderId="1" xfId="0" applyNumberFormat="1" applyFont="1" applyFill="1" applyBorder="1" applyAlignment="1">
      <alignment horizontal="right"/>
    </xf>
    <xf numFmtId="2" fontId="7" fillId="0" borderId="1" xfId="0" applyNumberFormat="1" applyFont="1" applyBorder="1" applyAlignment="1">
      <alignment horizontal="right"/>
    </xf>
    <xf numFmtId="0" fontId="18" fillId="2" borderId="0" xfId="0" applyNumberFormat="1" applyFont="1" applyFill="1" applyBorder="1" applyAlignment="1">
      <alignment horizontal="left"/>
    </xf>
    <xf numFmtId="0" fontId="7" fillId="2" borderId="12" xfId="0" applyFont="1" applyFill="1" applyBorder="1" applyAlignment="1">
      <alignment horizontal="left"/>
    </xf>
    <xf numFmtId="4" fontId="7" fillId="0" borderId="1" xfId="0" applyNumberFormat="1" applyFont="1" applyBorder="1" applyAlignment="1">
      <alignment horizontal="right"/>
    </xf>
    <xf numFmtId="0" fontId="1"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19" fillId="2" borderId="0" xfId="0" applyNumberFormat="1" applyFont="1" applyFill="1" applyBorder="1" applyAlignment="1">
      <alignment horizontal="left"/>
    </xf>
    <xf numFmtId="0" fontId="0" fillId="2" borderId="0" xfId="0" applyFill="1" applyAlignment="1">
      <alignment horizontal="left"/>
    </xf>
    <xf numFmtId="0" fontId="19" fillId="2" borderId="0" xfId="0" applyNumberFormat="1" applyFont="1" applyFill="1" applyBorder="1" applyAlignment="1">
      <alignment horizontal="right"/>
    </xf>
    <xf numFmtId="0" fontId="1" fillId="2" borderId="0" xfId="0" applyNumberFormat="1" applyFont="1" applyFill="1" applyBorder="1" applyAlignment="1">
      <alignment horizontal="right"/>
    </xf>
    <xf numFmtId="0" fontId="22" fillId="2" borderId="0" xfId="0" applyNumberFormat="1" applyFont="1" applyFill="1" applyBorder="1" applyAlignment="1">
      <alignment horizontal="left"/>
    </xf>
    <xf numFmtId="0" fontId="2" fillId="2" borderId="3" xfId="0" applyNumberFormat="1" applyFont="1" applyFill="1" applyBorder="1" applyAlignment="1">
      <alignment horizontal="left" wrapText="1" indent="3"/>
    </xf>
    <xf numFmtId="0" fontId="1" fillId="3" borderId="0" xfId="0" applyNumberFormat="1" applyFont="1" applyFill="1" applyBorder="1" applyAlignment="1">
      <alignment horizontal="left"/>
    </xf>
    <xf numFmtId="4" fontId="1" fillId="3" borderId="9" xfId="0" applyNumberFormat="1" applyFont="1" applyFill="1" applyBorder="1" applyAlignment="1">
      <alignment horizontal="center"/>
    </xf>
    <xf numFmtId="4" fontId="1" fillId="3" borderId="3" xfId="0" applyNumberFormat="1" applyFont="1" applyFill="1" applyBorder="1" applyAlignment="1">
      <alignment horizontal="center"/>
    </xf>
    <xf numFmtId="4" fontId="1" fillId="3" borderId="10" xfId="0" applyNumberFormat="1" applyFont="1" applyFill="1" applyBorder="1" applyAlignment="1">
      <alignment horizontal="center"/>
    </xf>
    <xf numFmtId="0" fontId="1" fillId="3" borderId="9" xfId="0" applyNumberFormat="1" applyFont="1" applyFill="1" applyBorder="1" applyAlignment="1">
      <alignment horizontal="center"/>
    </xf>
    <xf numFmtId="0" fontId="1" fillId="3" borderId="3" xfId="0" applyNumberFormat="1" applyFont="1" applyFill="1" applyBorder="1" applyAlignment="1">
      <alignment horizontal="center"/>
    </xf>
    <xf numFmtId="0" fontId="1" fillId="3" borderId="19" xfId="0" applyNumberFormat="1" applyFont="1" applyFill="1" applyBorder="1" applyAlignment="1">
      <alignment horizontal="center"/>
    </xf>
    <xf numFmtId="0" fontId="1" fillId="2" borderId="3" xfId="0" applyNumberFormat="1" applyFont="1" applyFill="1" applyBorder="1" applyAlignment="1">
      <alignment horizontal="left" wrapText="1" indent="3"/>
    </xf>
    <xf numFmtId="0" fontId="1" fillId="2" borderId="3" xfId="0" applyNumberFormat="1" applyFont="1" applyFill="1" applyBorder="1" applyAlignment="1">
      <alignment horizontal="left" indent="3"/>
    </xf>
    <xf numFmtId="49" fontId="1" fillId="2" borderId="18"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10" xfId="0" applyNumberFormat="1" applyFont="1" applyFill="1" applyBorder="1" applyAlignment="1">
      <alignment horizontal="center"/>
    </xf>
    <xf numFmtId="49" fontId="1" fillId="2" borderId="9" xfId="0" applyNumberFormat="1" applyFont="1" applyFill="1" applyBorder="1" applyAlignment="1">
      <alignment horizontal="center"/>
    </xf>
    <xf numFmtId="0" fontId="1" fillId="6" borderId="9" xfId="0" applyNumberFormat="1" applyFont="1" applyFill="1" applyBorder="1" applyAlignment="1">
      <alignment horizontal="center"/>
    </xf>
    <xf numFmtId="0" fontId="1" fillId="6" borderId="3" xfId="0" applyNumberFormat="1" applyFont="1" applyFill="1" applyBorder="1" applyAlignment="1">
      <alignment horizontal="center"/>
    </xf>
    <xf numFmtId="0" fontId="1" fillId="6" borderId="10"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9"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23" xfId="0" applyNumberFormat="1" applyFont="1" applyFill="1" applyBorder="1" applyAlignment="1">
      <alignment horizontal="center"/>
    </xf>
    <xf numFmtId="0" fontId="1" fillId="3" borderId="12" xfId="0" applyNumberFormat="1" applyFont="1" applyFill="1" applyBorder="1" applyAlignment="1">
      <alignment horizontal="center"/>
    </xf>
    <xf numFmtId="0" fontId="1" fillId="3" borderId="2" xfId="0" applyNumberFormat="1" applyFont="1" applyFill="1" applyBorder="1" applyAlignment="1">
      <alignment horizontal="center"/>
    </xf>
    <xf numFmtId="0" fontId="1" fillId="3" borderId="23" xfId="0" applyNumberFormat="1" applyFont="1" applyFill="1" applyBorder="1" applyAlignment="1">
      <alignment horizontal="center"/>
    </xf>
    <xf numFmtId="0" fontId="1" fillId="2" borderId="28"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4" xfId="0" applyNumberFormat="1" applyFont="1" applyFill="1" applyBorder="1" applyAlignment="1">
      <alignment horizontal="center"/>
    </xf>
    <xf numFmtId="0" fontId="1" fillId="2" borderId="13" xfId="0" applyNumberFormat="1" applyFont="1" applyFill="1" applyBorder="1" applyAlignment="1">
      <alignment horizontal="center"/>
    </xf>
    <xf numFmtId="0" fontId="1" fillId="2" borderId="27" xfId="0" applyNumberFormat="1" applyFont="1" applyFill="1" applyBorder="1" applyAlignment="1">
      <alignment horizontal="center"/>
    </xf>
    <xf numFmtId="49" fontId="1" fillId="2" borderId="15" xfId="0" applyNumberFormat="1" applyFont="1" applyFill="1" applyBorder="1" applyAlignment="1">
      <alignment horizontal="center"/>
    </xf>
    <xf numFmtId="49" fontId="1" fillId="2" borderId="16" xfId="0" applyNumberFormat="1" applyFont="1" applyFill="1" applyBorder="1" applyAlignment="1">
      <alignment horizontal="center"/>
    </xf>
    <xf numFmtId="49" fontId="1" fillId="2" borderId="24" xfId="0" applyNumberFormat="1" applyFont="1" applyFill="1" applyBorder="1" applyAlignment="1">
      <alignment horizontal="center"/>
    </xf>
    <xf numFmtId="49" fontId="1" fillId="2" borderId="25" xfId="0" applyNumberFormat="1" applyFont="1" applyFill="1" applyBorder="1" applyAlignment="1">
      <alignment horizontal="center"/>
    </xf>
    <xf numFmtId="0" fontId="1" fillId="2" borderId="25"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24" xfId="0" applyNumberFormat="1" applyFont="1" applyFill="1" applyBorder="1" applyAlignment="1">
      <alignment horizontal="center"/>
    </xf>
    <xf numFmtId="0" fontId="1" fillId="2" borderId="17" xfId="0" applyNumberFormat="1" applyFont="1" applyFill="1" applyBorder="1" applyAlignment="1">
      <alignment horizontal="center"/>
    </xf>
    <xf numFmtId="0" fontId="2" fillId="2" borderId="3" xfId="0" applyNumberFormat="1" applyFont="1" applyFill="1" applyBorder="1" applyAlignment="1">
      <alignment horizontal="left" wrapText="1" indent="3"/>
    </xf>
    <xf numFmtId="0" fontId="2" fillId="2" borderId="3" xfId="0" applyNumberFormat="1" applyFont="1" applyFill="1" applyBorder="1" applyAlignment="1">
      <alignment horizontal="left" indent="3"/>
    </xf>
    <xf numFmtId="49" fontId="1" fillId="2" borderId="34"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23" xfId="0" applyNumberFormat="1" applyFont="1" applyFill="1" applyBorder="1" applyAlignment="1">
      <alignment horizontal="center"/>
    </xf>
    <xf numFmtId="49" fontId="1" fillId="2" borderId="12" xfId="0" applyNumberFormat="1" applyFont="1" applyFill="1" applyBorder="1" applyAlignment="1">
      <alignment horizontal="center"/>
    </xf>
    <xf numFmtId="0" fontId="1" fillId="7" borderId="12" xfId="0" applyNumberFormat="1" applyFont="1" applyFill="1" applyBorder="1" applyAlignment="1">
      <alignment horizontal="center"/>
    </xf>
    <xf numFmtId="0" fontId="1" fillId="7" borderId="2" xfId="0" applyNumberFormat="1" applyFont="1" applyFill="1" applyBorder="1" applyAlignment="1">
      <alignment horizontal="center"/>
    </xf>
    <xf numFmtId="0" fontId="1" fillId="7" borderId="23" xfId="0" applyNumberFormat="1" applyFont="1" applyFill="1" applyBorder="1" applyAlignment="1">
      <alignment horizontal="center"/>
    </xf>
    <xf numFmtId="0" fontId="1" fillId="8" borderId="12" xfId="0" applyNumberFormat="1" applyFont="1" applyFill="1" applyBorder="1" applyAlignment="1">
      <alignment horizontal="center"/>
    </xf>
    <xf numFmtId="0" fontId="1" fillId="8" borderId="2" xfId="0" applyNumberFormat="1" applyFont="1" applyFill="1" applyBorder="1" applyAlignment="1">
      <alignment horizontal="center"/>
    </xf>
    <xf numFmtId="0" fontId="1" fillId="8" borderId="23" xfId="0" applyNumberFormat="1" applyFont="1" applyFill="1" applyBorder="1" applyAlignment="1">
      <alignment horizontal="center"/>
    </xf>
    <xf numFmtId="0" fontId="1" fillId="2" borderId="2" xfId="0" applyNumberFormat="1" applyFont="1" applyFill="1" applyBorder="1" applyAlignment="1">
      <alignment horizontal="left" wrapText="1" indent="3"/>
    </xf>
    <xf numFmtId="0" fontId="1" fillId="2" borderId="2" xfId="0" applyNumberFormat="1" applyFont="1" applyFill="1" applyBorder="1" applyAlignment="1">
      <alignment horizontal="left" indent="3"/>
    </xf>
    <xf numFmtId="0" fontId="1" fillId="2" borderId="28" xfId="0" applyNumberFormat="1" applyFont="1" applyFill="1" applyBorder="1" applyAlignment="1">
      <alignment horizontal="left" indent="3"/>
    </xf>
    <xf numFmtId="49" fontId="1" fillId="3" borderId="12" xfId="0" applyNumberFormat="1" applyFont="1" applyFill="1" applyBorder="1" applyAlignment="1">
      <alignment horizontal="center"/>
    </xf>
    <xf numFmtId="49" fontId="1" fillId="3" borderId="2" xfId="0" applyNumberFormat="1" applyFont="1" applyFill="1" applyBorder="1" applyAlignment="1">
      <alignment horizontal="center"/>
    </xf>
    <xf numFmtId="49" fontId="1" fillId="3" borderId="23" xfId="0" applyNumberFormat="1" applyFont="1" applyFill="1" applyBorder="1" applyAlignment="1">
      <alignment horizontal="center"/>
    </xf>
    <xf numFmtId="0" fontId="2" fillId="8" borderId="3" xfId="0" applyNumberFormat="1" applyFont="1" applyFill="1" applyBorder="1" applyAlignment="1">
      <alignment horizontal="left" wrapText="1" indent="3"/>
    </xf>
    <xf numFmtId="0" fontId="2" fillId="8" borderId="19" xfId="0" applyNumberFormat="1" applyFont="1" applyFill="1" applyBorder="1" applyAlignment="1">
      <alignment horizontal="left" wrapText="1" indent="3"/>
    </xf>
    <xf numFmtId="49" fontId="1" fillId="8" borderId="18" xfId="0" applyNumberFormat="1" applyFont="1" applyFill="1" applyBorder="1" applyAlignment="1">
      <alignment horizontal="center"/>
    </xf>
    <xf numFmtId="49" fontId="1" fillId="8" borderId="3" xfId="0" applyNumberFormat="1" applyFont="1" applyFill="1" applyBorder="1" applyAlignment="1">
      <alignment horizontal="center"/>
    </xf>
    <xf numFmtId="49" fontId="1" fillId="8" borderId="10" xfId="0" applyNumberFormat="1" applyFont="1" applyFill="1" applyBorder="1" applyAlignment="1">
      <alignment horizontal="center"/>
    </xf>
    <xf numFmtId="49" fontId="1" fillId="8" borderId="9" xfId="0" applyNumberFormat="1" applyFont="1" applyFill="1" applyBorder="1" applyAlignment="1">
      <alignment horizontal="center"/>
    </xf>
    <xf numFmtId="0" fontId="1" fillId="8" borderId="9" xfId="0" applyNumberFormat="1" applyFont="1" applyFill="1" applyBorder="1" applyAlignment="1">
      <alignment horizontal="center"/>
    </xf>
    <xf numFmtId="0" fontId="1" fillId="8" borderId="3" xfId="0" applyNumberFormat="1" applyFont="1" applyFill="1" applyBorder="1" applyAlignment="1">
      <alignment horizontal="center"/>
    </xf>
    <xf numFmtId="0" fontId="1" fillId="8" borderId="10" xfId="0" applyNumberFormat="1" applyFont="1" applyFill="1" applyBorder="1" applyAlignment="1">
      <alignment horizontal="center"/>
    </xf>
    <xf numFmtId="0" fontId="1" fillId="3" borderId="28" xfId="0" applyNumberFormat="1" applyFont="1" applyFill="1" applyBorder="1" applyAlignment="1">
      <alignment horizontal="center"/>
    </xf>
    <xf numFmtId="0" fontId="2" fillId="2" borderId="19" xfId="0" applyNumberFormat="1" applyFont="1" applyFill="1" applyBorder="1" applyAlignment="1">
      <alignment horizontal="left" wrapText="1" indent="3"/>
    </xf>
    <xf numFmtId="0" fontId="1" fillId="2" borderId="3" xfId="0" applyNumberFormat="1" applyFont="1" applyFill="1" applyBorder="1" applyAlignment="1">
      <alignment horizontal="left" wrapText="1" indent="2"/>
    </xf>
    <xf numFmtId="0" fontId="1" fillId="2" borderId="3" xfId="0" applyNumberFormat="1" applyFont="1" applyFill="1" applyBorder="1" applyAlignment="1">
      <alignment horizontal="left" indent="2"/>
    </xf>
    <xf numFmtId="49" fontId="1" fillId="2" borderId="20" xfId="0" applyNumberFormat="1" applyFont="1" applyFill="1" applyBorder="1" applyAlignment="1">
      <alignment horizontal="center"/>
    </xf>
    <xf numFmtId="49" fontId="1" fillId="2" borderId="21" xfId="0" applyNumberFormat="1" applyFont="1" applyFill="1" applyBorder="1" applyAlignment="1">
      <alignment horizontal="center"/>
    </xf>
    <xf numFmtId="49" fontId="1" fillId="2" borderId="35" xfId="0" applyNumberFormat="1" applyFont="1" applyFill="1" applyBorder="1" applyAlignment="1">
      <alignment horizontal="center"/>
    </xf>
    <xf numFmtId="49" fontId="1" fillId="2" borderId="36" xfId="0" applyNumberFormat="1" applyFont="1" applyFill="1" applyBorder="1" applyAlignment="1">
      <alignment horizontal="center"/>
    </xf>
    <xf numFmtId="4" fontId="1" fillId="2" borderId="36" xfId="0" applyNumberFormat="1" applyFont="1" applyFill="1" applyBorder="1" applyAlignment="1">
      <alignment horizontal="center"/>
    </xf>
    <xf numFmtId="0" fontId="1" fillId="2" borderId="21" xfId="0" applyNumberFormat="1" applyFont="1" applyFill="1" applyBorder="1" applyAlignment="1">
      <alignment horizontal="center"/>
    </xf>
    <xf numFmtId="0" fontId="1" fillId="2" borderId="35" xfId="0" applyNumberFormat="1" applyFont="1" applyFill="1" applyBorder="1" applyAlignment="1">
      <alignment horizontal="center"/>
    </xf>
    <xf numFmtId="0" fontId="1" fillId="2" borderId="22" xfId="0" applyNumberFormat="1" applyFont="1" applyFill="1" applyBorder="1" applyAlignment="1">
      <alignment horizontal="center"/>
    </xf>
    <xf numFmtId="0" fontId="24" fillId="2" borderId="0" xfId="0" applyNumberFormat="1" applyFont="1" applyFill="1" applyBorder="1" applyAlignment="1">
      <alignment horizontal="justify" wrapText="1"/>
    </xf>
    <xf numFmtId="0" fontId="2" fillId="3" borderId="3" xfId="0" applyNumberFormat="1" applyFont="1" applyFill="1" applyBorder="1" applyAlignment="1">
      <alignment horizontal="left" wrapText="1" indent="3"/>
    </xf>
    <xf numFmtId="0" fontId="2" fillId="3" borderId="3" xfId="0" applyNumberFormat="1" applyFont="1" applyFill="1" applyBorder="1" applyAlignment="1">
      <alignment horizontal="left" indent="3"/>
    </xf>
    <xf numFmtId="49" fontId="1" fillId="3" borderId="34" xfId="0" applyNumberFormat="1" applyFont="1" applyFill="1" applyBorder="1" applyAlignment="1">
      <alignment horizontal="center"/>
    </xf>
    <xf numFmtId="0" fontId="22" fillId="2" borderId="3" xfId="0" applyNumberFormat="1" applyFont="1" applyFill="1" applyBorder="1" applyAlignment="1">
      <alignment horizontal="left"/>
    </xf>
    <xf numFmtId="49" fontId="22" fillId="2" borderId="18" xfId="0" applyNumberFormat="1" applyFont="1" applyFill="1" applyBorder="1" applyAlignment="1">
      <alignment horizontal="center"/>
    </xf>
    <xf numFmtId="49" fontId="22" fillId="2" borderId="3" xfId="0" applyNumberFormat="1" applyFont="1" applyFill="1" applyBorder="1" applyAlignment="1">
      <alignment horizontal="center"/>
    </xf>
    <xf numFmtId="49" fontId="22" fillId="2" borderId="10" xfId="0" applyNumberFormat="1" applyFont="1" applyFill="1" applyBorder="1" applyAlignment="1">
      <alignment horizontal="center"/>
    </xf>
    <xf numFmtId="49" fontId="22" fillId="2" borderId="9" xfId="0" applyNumberFormat="1" applyFont="1" applyFill="1" applyBorder="1" applyAlignment="1">
      <alignment horizontal="center"/>
    </xf>
    <xf numFmtId="0" fontId="24" fillId="2" borderId="0" xfId="0" applyNumberFormat="1" applyFont="1" applyFill="1" applyBorder="1" applyAlignment="1">
      <alignment horizontal="left"/>
    </xf>
    <xf numFmtId="0" fontId="24" fillId="2" borderId="0" xfId="0" applyNumberFormat="1" applyFont="1" applyFill="1" applyBorder="1" applyAlignment="1">
      <alignment horizontal="left" wrapText="1"/>
    </xf>
    <xf numFmtId="0" fontId="22" fillId="2" borderId="3" xfId="0" applyNumberFormat="1" applyFont="1" applyFill="1" applyBorder="1" applyAlignment="1">
      <alignment horizontal="left" wrapText="1" indent="2"/>
    </xf>
    <xf numFmtId="0" fontId="22" fillId="2" borderId="3" xfId="0" applyNumberFormat="1" applyFont="1" applyFill="1" applyBorder="1" applyAlignment="1">
      <alignment horizontal="left" indent="2"/>
    </xf>
    <xf numFmtId="0" fontId="1" fillId="2" borderId="2" xfId="0" applyNumberFormat="1" applyFont="1" applyFill="1" applyBorder="1" applyAlignment="1">
      <alignment horizontal="left" wrapText="1" indent="1"/>
    </xf>
    <xf numFmtId="0" fontId="1" fillId="2" borderId="2" xfId="0" applyNumberFormat="1" applyFont="1" applyFill="1" applyBorder="1" applyAlignment="1">
      <alignment horizontal="left" indent="1"/>
    </xf>
    <xf numFmtId="0" fontId="1" fillId="2" borderId="28" xfId="0" applyNumberFormat="1" applyFont="1" applyFill="1" applyBorder="1" applyAlignment="1">
      <alignment horizontal="left" indent="1"/>
    </xf>
    <xf numFmtId="4" fontId="22" fillId="2" borderId="9" xfId="0" applyNumberFormat="1" applyFont="1" applyFill="1" applyBorder="1" applyAlignment="1">
      <alignment horizontal="center"/>
    </xf>
    <xf numFmtId="4" fontId="22" fillId="2" borderId="3" xfId="0" applyNumberFormat="1" applyFont="1" applyFill="1" applyBorder="1" applyAlignment="1">
      <alignment horizontal="center"/>
    </xf>
    <xf numFmtId="4" fontId="22" fillId="2" borderId="10" xfId="0" applyNumberFormat="1" applyFont="1" applyFill="1" applyBorder="1" applyAlignment="1">
      <alignment horizontal="center"/>
    </xf>
    <xf numFmtId="0" fontId="22" fillId="2" borderId="3" xfId="0" applyNumberFormat="1" applyFont="1" applyFill="1" applyBorder="1" applyAlignment="1">
      <alignment horizontal="center"/>
    </xf>
    <xf numFmtId="0" fontId="22" fillId="2" borderId="10" xfId="0" applyNumberFormat="1" applyFont="1" applyFill="1" applyBorder="1" applyAlignment="1">
      <alignment horizontal="center"/>
    </xf>
    <xf numFmtId="4" fontId="1" fillId="2" borderId="9" xfId="0" applyNumberFormat="1" applyFont="1" applyFill="1" applyBorder="1" applyAlignment="1">
      <alignment horizontal="center"/>
    </xf>
    <xf numFmtId="2" fontId="1" fillId="2" borderId="9" xfId="0" applyNumberFormat="1" applyFont="1" applyFill="1" applyBorder="1" applyAlignment="1">
      <alignment horizontal="center"/>
    </xf>
    <xf numFmtId="2" fontId="1" fillId="2" borderId="3" xfId="0" applyNumberFormat="1" applyFont="1" applyFill="1" applyBorder="1" applyAlignment="1">
      <alignment horizontal="center"/>
    </xf>
    <xf numFmtId="2" fontId="1" fillId="2" borderId="10" xfId="0" applyNumberFormat="1" applyFont="1" applyFill="1" applyBorder="1" applyAlignment="1">
      <alignment horizontal="center"/>
    </xf>
    <xf numFmtId="49" fontId="1" fillId="3" borderId="18" xfId="0" applyNumberFormat="1" applyFont="1" applyFill="1" applyBorder="1" applyAlignment="1">
      <alignment horizontal="center"/>
    </xf>
    <xf numFmtId="49" fontId="1" fillId="3" borderId="3" xfId="0" applyNumberFormat="1" applyFont="1" applyFill="1" applyBorder="1" applyAlignment="1">
      <alignment horizontal="center"/>
    </xf>
    <xf numFmtId="49" fontId="1" fillId="3" borderId="10" xfId="0" applyNumberFormat="1" applyFont="1" applyFill="1" applyBorder="1" applyAlignment="1">
      <alignment horizontal="center"/>
    </xf>
    <xf numFmtId="49" fontId="1" fillId="3" borderId="9" xfId="0" applyNumberFormat="1" applyFont="1" applyFill="1" applyBorder="1" applyAlignment="1">
      <alignment horizontal="center"/>
    </xf>
    <xf numFmtId="4" fontId="1" fillId="3" borderId="9" xfId="0" applyNumberFormat="1" applyFont="1" applyFill="1" applyBorder="1" applyAlignment="1">
      <alignment horizontal="center"/>
    </xf>
    <xf numFmtId="4" fontId="1" fillId="3" borderId="3" xfId="0" applyNumberFormat="1" applyFont="1" applyFill="1" applyBorder="1" applyAlignment="1">
      <alignment horizontal="center"/>
    </xf>
    <xf numFmtId="4" fontId="1" fillId="3" borderId="10" xfId="0" applyNumberFormat="1" applyFont="1" applyFill="1" applyBorder="1" applyAlignment="1">
      <alignment horizontal="center"/>
    </xf>
    <xf numFmtId="0" fontId="1" fillId="3" borderId="9" xfId="0" applyNumberFormat="1" applyFont="1" applyFill="1" applyBorder="1" applyAlignment="1">
      <alignment horizontal="center"/>
    </xf>
    <xf numFmtId="0" fontId="1" fillId="3" borderId="3" xfId="0" applyNumberFormat="1" applyFont="1" applyFill="1" applyBorder="1" applyAlignment="1">
      <alignment horizontal="center"/>
    </xf>
    <xf numFmtId="0" fontId="1" fillId="3" borderId="19" xfId="0" applyNumberFormat="1" applyFont="1" applyFill="1" applyBorder="1" applyAlignment="1">
      <alignment horizontal="center"/>
    </xf>
    <xf numFmtId="4" fontId="1" fillId="2" borderId="3" xfId="0" applyNumberFormat="1" applyFont="1" applyFill="1" applyBorder="1" applyAlignment="1">
      <alignment horizontal="center"/>
    </xf>
    <xf numFmtId="4" fontId="1" fillId="2" borderId="10" xfId="0" applyNumberFormat="1" applyFont="1" applyFill="1" applyBorder="1" applyAlignment="1">
      <alignment horizontal="center"/>
    </xf>
    <xf numFmtId="0" fontId="0" fillId="2" borderId="3" xfId="0" applyFill="1" applyBorder="1" applyAlignment="1">
      <alignment horizontal="center"/>
    </xf>
    <xf numFmtId="0" fontId="0" fillId="2" borderId="10" xfId="0" applyFill="1" applyBorder="1" applyAlignment="1">
      <alignment horizontal="center"/>
    </xf>
    <xf numFmtId="0" fontId="0" fillId="2" borderId="19" xfId="0" applyFill="1" applyBorder="1" applyAlignment="1">
      <alignment horizontal="center"/>
    </xf>
    <xf numFmtId="0" fontId="1" fillId="2" borderId="3" xfId="0" applyNumberFormat="1" applyFont="1" applyFill="1" applyBorder="1" applyAlignment="1">
      <alignment horizontal="left" wrapText="1" indent="4"/>
    </xf>
    <xf numFmtId="0" fontId="1" fillId="2" borderId="3" xfId="0" applyNumberFormat="1" applyFont="1" applyFill="1" applyBorder="1" applyAlignment="1">
      <alignment horizontal="left" indent="4"/>
    </xf>
    <xf numFmtId="0" fontId="0" fillId="3" borderId="3" xfId="0" applyFill="1" applyBorder="1" applyAlignment="1">
      <alignment horizontal="center"/>
    </xf>
    <xf numFmtId="0" fontId="0" fillId="3" borderId="10" xfId="0" applyFill="1" applyBorder="1" applyAlignment="1">
      <alignment horizontal="center"/>
    </xf>
    <xf numFmtId="0" fontId="1" fillId="7" borderId="9" xfId="0" applyNumberFormat="1" applyFont="1" applyFill="1" applyBorder="1" applyAlignment="1">
      <alignment horizontal="center"/>
    </xf>
    <xf numFmtId="0" fontId="0" fillId="7" borderId="3" xfId="0" applyFill="1" applyBorder="1" applyAlignment="1">
      <alignment horizontal="center"/>
    </xf>
    <xf numFmtId="0" fontId="0" fillId="7" borderId="10" xfId="0" applyFill="1" applyBorder="1" applyAlignment="1">
      <alignment horizontal="center"/>
    </xf>
    <xf numFmtId="0" fontId="0" fillId="2" borderId="3" xfId="0" applyFill="1" applyBorder="1" applyAlignment="1">
      <alignment horizontal="left" indent="3"/>
    </xf>
    <xf numFmtId="0" fontId="0" fillId="2" borderId="19" xfId="0" applyFill="1" applyBorder="1" applyAlignment="1">
      <alignment horizontal="left" indent="3"/>
    </xf>
    <xf numFmtId="0" fontId="2" fillId="2" borderId="19" xfId="0" applyNumberFormat="1" applyFont="1" applyFill="1" applyBorder="1" applyAlignment="1">
      <alignment horizontal="left" indent="3"/>
    </xf>
    <xf numFmtId="0" fontId="22" fillId="2" borderId="2" xfId="0" applyNumberFormat="1" applyFont="1" applyFill="1" applyBorder="1" applyAlignment="1">
      <alignment horizontal="left" wrapText="1" indent="3"/>
    </xf>
    <xf numFmtId="0" fontId="22" fillId="2" borderId="2" xfId="0" applyNumberFormat="1" applyFont="1" applyFill="1" applyBorder="1" applyAlignment="1">
      <alignment horizontal="left" indent="3"/>
    </xf>
    <xf numFmtId="0" fontId="22" fillId="2" borderId="28" xfId="0" applyNumberFormat="1" applyFont="1" applyFill="1" applyBorder="1" applyAlignment="1">
      <alignment horizontal="left" indent="3"/>
    </xf>
    <xf numFmtId="49" fontId="22" fillId="2" borderId="34" xfId="0" applyNumberFormat="1" applyFont="1" applyFill="1" applyBorder="1" applyAlignment="1">
      <alignment horizontal="center"/>
    </xf>
    <xf numFmtId="49" fontId="22" fillId="2" borderId="2" xfId="0" applyNumberFormat="1" applyFont="1" applyFill="1" applyBorder="1" applyAlignment="1">
      <alignment horizontal="center"/>
    </xf>
    <xf numFmtId="49" fontId="22" fillId="2" borderId="23" xfId="0" applyNumberFormat="1" applyFont="1" applyFill="1" applyBorder="1" applyAlignment="1">
      <alignment horizontal="center"/>
    </xf>
    <xf numFmtId="0" fontId="22" fillId="2" borderId="3" xfId="0" applyNumberFormat="1" applyFont="1" applyFill="1" applyBorder="1" applyAlignment="1">
      <alignment horizontal="left" wrapText="1" indent="1"/>
    </xf>
    <xf numFmtId="0" fontId="22" fillId="2" borderId="3" xfId="0" applyNumberFormat="1" applyFont="1" applyFill="1" applyBorder="1" applyAlignment="1">
      <alignment horizontal="left" indent="1"/>
    </xf>
    <xf numFmtId="49" fontId="1" fillId="2" borderId="26" xfId="0" applyNumberFormat="1" applyFont="1" applyFill="1" applyBorder="1" applyAlignment="1">
      <alignment horizontal="center"/>
    </xf>
    <xf numFmtId="49" fontId="1" fillId="2" borderId="4" xfId="0" applyNumberFormat="1" applyFont="1" applyFill="1" applyBorder="1" applyAlignment="1">
      <alignment horizontal="center"/>
    </xf>
    <xf numFmtId="49" fontId="1" fillId="2" borderId="13" xfId="0" applyNumberFormat="1" applyFont="1" applyFill="1" applyBorder="1" applyAlignment="1">
      <alignment horizontal="center"/>
    </xf>
    <xf numFmtId="49" fontId="1" fillId="2" borderId="8" xfId="0" applyNumberFormat="1" applyFont="1" applyFill="1" applyBorder="1" applyAlignment="1">
      <alignment horizontal="center"/>
    </xf>
    <xf numFmtId="0" fontId="1" fillId="2" borderId="3" xfId="0" applyNumberFormat="1" applyFont="1" applyFill="1" applyBorder="1" applyAlignment="1">
      <alignment horizontal="left" wrapText="1" indent="1"/>
    </xf>
    <xf numFmtId="0" fontId="1" fillId="2" borderId="3" xfId="0" applyNumberFormat="1" applyFont="1" applyFill="1" applyBorder="1" applyAlignment="1">
      <alignment horizontal="left" indent="1"/>
    </xf>
    <xf numFmtId="0" fontId="1" fillId="2" borderId="2" xfId="0" applyNumberFormat="1" applyFont="1" applyFill="1" applyBorder="1" applyAlignment="1">
      <alignment horizontal="left" wrapText="1" indent="4"/>
    </xf>
    <xf numFmtId="0" fontId="1" fillId="2" borderId="2" xfId="0" applyNumberFormat="1" applyFont="1" applyFill="1" applyBorder="1" applyAlignment="1">
      <alignment horizontal="left" indent="4"/>
    </xf>
    <xf numFmtId="0" fontId="1" fillId="2" borderId="28" xfId="0" applyNumberFormat="1" applyFont="1" applyFill="1" applyBorder="1" applyAlignment="1">
      <alignment horizontal="left" indent="4"/>
    </xf>
    <xf numFmtId="0" fontId="1" fillId="2" borderId="36" xfId="0" applyNumberFormat="1" applyFont="1" applyFill="1" applyBorder="1" applyAlignment="1">
      <alignment horizontal="center"/>
    </xf>
    <xf numFmtId="0" fontId="1" fillId="7" borderId="3" xfId="0" applyNumberFormat="1" applyFont="1" applyFill="1" applyBorder="1" applyAlignment="1">
      <alignment horizontal="center"/>
    </xf>
    <xf numFmtId="0" fontId="1" fillId="7" borderId="10" xfId="0" applyNumberFormat="1" applyFont="1" applyFill="1" applyBorder="1" applyAlignment="1">
      <alignment horizontal="center"/>
    </xf>
    <xf numFmtId="0" fontId="1" fillId="3" borderId="10" xfId="0" applyNumberFormat="1" applyFont="1" applyFill="1" applyBorder="1" applyAlignment="1">
      <alignment horizontal="center"/>
    </xf>
    <xf numFmtId="4" fontId="1" fillId="6" borderId="9" xfId="0" applyNumberFormat="1" applyFont="1" applyFill="1" applyBorder="1" applyAlignment="1">
      <alignment horizontal="center"/>
    </xf>
    <xf numFmtId="0" fontId="1" fillId="2" borderId="4" xfId="0" applyNumberFormat="1" applyFont="1" applyFill="1" applyBorder="1" applyAlignment="1">
      <alignment horizontal="left" indent="3"/>
    </xf>
    <xf numFmtId="4" fontId="1" fillId="7" borderId="8" xfId="0" applyNumberFormat="1" applyFont="1" applyFill="1" applyBorder="1" applyAlignment="1">
      <alignment horizontal="center"/>
    </xf>
    <xf numFmtId="0" fontId="1" fillId="7" borderId="4" xfId="0" applyNumberFormat="1" applyFont="1" applyFill="1" applyBorder="1" applyAlignment="1">
      <alignment horizontal="center"/>
    </xf>
    <xf numFmtId="0" fontId="1" fillId="7" borderId="13" xfId="0" applyNumberFormat="1" applyFont="1" applyFill="1" applyBorder="1" applyAlignment="1">
      <alignment horizontal="center"/>
    </xf>
    <xf numFmtId="0" fontId="1" fillId="2" borderId="4" xfId="0" applyNumberFormat="1" applyFont="1" applyFill="1" applyBorder="1" applyAlignment="1">
      <alignment horizontal="left" indent="2"/>
    </xf>
    <xf numFmtId="0" fontId="1" fillId="2" borderId="2" xfId="0" applyNumberFormat="1" applyFont="1" applyFill="1" applyBorder="1" applyAlignment="1">
      <alignment horizontal="left" indent="2"/>
    </xf>
    <xf numFmtId="0" fontId="1" fillId="2" borderId="28" xfId="0" applyNumberFormat="1" applyFont="1" applyFill="1" applyBorder="1" applyAlignment="1">
      <alignment horizontal="left" indent="2"/>
    </xf>
    <xf numFmtId="49" fontId="1" fillId="2" borderId="29" xfId="0" applyNumberFormat="1" applyFont="1" applyFill="1" applyBorder="1" applyAlignment="1">
      <alignment horizontal="center"/>
    </xf>
    <xf numFmtId="49" fontId="1" fillId="2" borderId="30" xfId="0" applyNumberFormat="1" applyFont="1" applyFill="1" applyBorder="1" applyAlignment="1">
      <alignment horizontal="center"/>
    </xf>
    <xf numFmtId="49" fontId="1" fillId="2" borderId="31" xfId="0" applyNumberFormat="1" applyFont="1" applyFill="1" applyBorder="1" applyAlignment="1">
      <alignment horizontal="center"/>
    </xf>
    <xf numFmtId="49" fontId="1" fillId="2" borderId="32" xfId="0" applyNumberFormat="1" applyFont="1" applyFill="1" applyBorder="1" applyAlignment="1">
      <alignment horizontal="center"/>
    </xf>
    <xf numFmtId="0" fontId="1" fillId="2" borderId="32" xfId="0" applyNumberFormat="1" applyFont="1" applyFill="1" applyBorder="1" applyAlignment="1">
      <alignment horizontal="center"/>
    </xf>
    <xf numFmtId="0" fontId="1" fillId="2" borderId="30" xfId="0" applyNumberFormat="1" applyFont="1" applyFill="1" applyBorder="1" applyAlignment="1">
      <alignment horizontal="center"/>
    </xf>
    <xf numFmtId="0" fontId="1" fillId="2" borderId="31" xfId="0" applyNumberFormat="1" applyFont="1" applyFill="1" applyBorder="1" applyAlignment="1">
      <alignment horizontal="center"/>
    </xf>
    <xf numFmtId="0" fontId="1" fillId="2" borderId="33" xfId="0" applyNumberFormat="1" applyFont="1" applyFill="1" applyBorder="1" applyAlignment="1">
      <alignment horizontal="center"/>
    </xf>
    <xf numFmtId="0" fontId="1" fillId="2" borderId="3" xfId="0" applyNumberFormat="1" applyFont="1" applyFill="1" applyBorder="1" applyAlignment="1">
      <alignment horizontal="left"/>
    </xf>
    <xf numFmtId="0" fontId="18" fillId="2" borderId="0" xfId="0" applyNumberFormat="1" applyFont="1" applyFill="1" applyBorder="1" applyAlignment="1">
      <alignment horizontal="center"/>
    </xf>
    <xf numFmtId="0" fontId="18" fillId="2" borderId="2" xfId="0" applyNumberFormat="1" applyFont="1" applyFill="1" applyBorder="1" applyAlignment="1">
      <alignment horizontal="center"/>
    </xf>
    <xf numFmtId="49" fontId="19" fillId="2" borderId="2" xfId="0" applyNumberFormat="1" applyFont="1" applyFill="1" applyBorder="1" applyAlignment="1">
      <alignment horizontal="left"/>
    </xf>
    <xf numFmtId="0" fontId="19" fillId="2" borderId="0" xfId="0" applyNumberFormat="1" applyFont="1" applyFill="1" applyBorder="1" applyAlignment="1">
      <alignment horizontal="right"/>
    </xf>
    <xf numFmtId="0" fontId="19" fillId="2" borderId="0" xfId="0" applyNumberFormat="1" applyFont="1" applyFill="1" applyBorder="1" applyAlignment="1">
      <alignment horizontal="left"/>
    </xf>
    <xf numFmtId="0" fontId="8" fillId="2" borderId="4" xfId="0" applyNumberFormat="1" applyFont="1" applyFill="1" applyBorder="1" applyAlignment="1">
      <alignment horizontal="center" vertical="top"/>
    </xf>
    <xf numFmtId="0" fontId="18" fillId="2" borderId="0" xfId="0" applyNumberFormat="1" applyFont="1" applyFill="1" applyBorder="1" applyAlignment="1">
      <alignment horizontal="left"/>
    </xf>
    <xf numFmtId="49" fontId="18" fillId="2" borderId="2" xfId="0" applyNumberFormat="1" applyFont="1" applyFill="1" applyBorder="1" applyAlignment="1">
      <alignment horizontal="center"/>
    </xf>
    <xf numFmtId="0" fontId="1" fillId="2" borderId="8"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49" fontId="1" fillId="2" borderId="17" xfId="0" applyNumberFormat="1" applyFont="1" applyFill="1" applyBorder="1" applyAlignment="1">
      <alignment horizontal="center"/>
    </xf>
    <xf numFmtId="49" fontId="1" fillId="2" borderId="3" xfId="0" applyNumberFormat="1" applyFont="1" applyFill="1" applyBorder="1" applyAlignment="1">
      <alignment horizontal="left"/>
    </xf>
    <xf numFmtId="0" fontId="1" fillId="2" borderId="4" xfId="0" applyNumberFormat="1" applyFont="1" applyFill="1" applyBorder="1" applyAlignment="1">
      <alignment horizontal="left"/>
    </xf>
    <xf numFmtId="0" fontId="1" fillId="2" borderId="13" xfId="0" applyNumberFormat="1" applyFont="1" applyFill="1" applyBorder="1" applyAlignment="1">
      <alignment horizontal="left"/>
    </xf>
    <xf numFmtId="0" fontId="1" fillId="2" borderId="8"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top" wrapText="1"/>
    </xf>
    <xf numFmtId="0" fontId="1" fillId="2" borderId="2" xfId="0" applyNumberFormat="1" applyFont="1" applyFill="1" applyBorder="1" applyAlignment="1">
      <alignment horizontal="center" vertical="top" wrapText="1"/>
    </xf>
    <xf numFmtId="0" fontId="1" fillId="2" borderId="23" xfId="0" applyNumberFormat="1" applyFont="1" applyFill="1" applyBorder="1" applyAlignment="1">
      <alignment horizontal="center" vertical="top" wrapText="1"/>
    </xf>
    <xf numFmtId="49" fontId="1" fillId="2" borderId="19" xfId="0" applyNumberFormat="1" applyFont="1" applyFill="1" applyBorder="1" applyAlignment="1">
      <alignment horizontal="center"/>
    </xf>
    <xf numFmtId="49" fontId="1" fillId="2" borderId="22" xfId="0" applyNumberFormat="1" applyFont="1" applyFill="1" applyBorder="1" applyAlignment="1">
      <alignment horizontal="center"/>
    </xf>
    <xf numFmtId="0" fontId="22" fillId="2" borderId="0" xfId="0" applyNumberFormat="1" applyFont="1" applyFill="1" applyBorder="1" applyAlignment="1">
      <alignment horizontal="center"/>
    </xf>
    <xf numFmtId="0" fontId="1" fillId="2" borderId="2" xfId="0" applyNumberFormat="1" applyFont="1" applyFill="1" applyBorder="1" applyAlignment="1">
      <alignment horizontal="center" vertical="center"/>
    </xf>
    <xf numFmtId="0" fontId="1" fillId="2" borderId="23"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8" xfId="0" applyNumberFormat="1" applyFont="1" applyFill="1" applyBorder="1" applyAlignment="1">
      <alignment horizontal="right"/>
    </xf>
    <xf numFmtId="0" fontId="1" fillId="2" borderId="4" xfId="0" applyNumberFormat="1" applyFont="1" applyFill="1" applyBorder="1" applyAlignment="1">
      <alignment horizontal="right"/>
    </xf>
    <xf numFmtId="0" fontId="18" fillId="2" borderId="0" xfId="0" applyNumberFormat="1" applyFont="1" applyFill="1" applyBorder="1" applyAlignment="1">
      <alignment horizontal="right"/>
    </xf>
    <xf numFmtId="49" fontId="18" fillId="2" borderId="2" xfId="0" applyNumberFormat="1" applyFont="1" applyFill="1" applyBorder="1" applyAlignment="1">
      <alignment horizontal="left"/>
    </xf>
    <xf numFmtId="0" fontId="1" fillId="2" borderId="2" xfId="0" applyNumberFormat="1" applyFont="1" applyFill="1" applyBorder="1" applyAlignment="1">
      <alignment horizontal="left"/>
    </xf>
    <xf numFmtId="0" fontId="1" fillId="2" borderId="0" xfId="0" applyNumberFormat="1" applyFont="1" applyFill="1" applyBorder="1" applyAlignment="1">
      <alignment horizontal="right"/>
    </xf>
    <xf numFmtId="0" fontId="1" fillId="2" borderId="0" xfId="0" applyNumberFormat="1" applyFont="1" applyFill="1" applyBorder="1" applyAlignment="1">
      <alignment horizontal="left"/>
    </xf>
    <xf numFmtId="49" fontId="1" fillId="2" borderId="2" xfId="0" applyNumberFormat="1" applyFont="1" applyFill="1" applyBorder="1" applyAlignment="1">
      <alignment horizontal="left"/>
    </xf>
    <xf numFmtId="49" fontId="1" fillId="2" borderId="3" xfId="0" applyNumberFormat="1" applyFont="1" applyFill="1" applyBorder="1" applyAlignment="1">
      <alignment horizontal="center" vertical="top"/>
    </xf>
    <xf numFmtId="49" fontId="1" fillId="2" borderId="10" xfId="0" applyNumberFormat="1" applyFont="1" applyFill="1" applyBorder="1" applyAlignment="1">
      <alignment horizontal="center" vertical="top"/>
    </xf>
    <xf numFmtId="49" fontId="1" fillId="2" borderId="8" xfId="0" applyNumberFormat="1" applyFont="1" applyFill="1" applyBorder="1" applyAlignment="1">
      <alignment horizontal="center" vertical="top"/>
    </xf>
    <xf numFmtId="49" fontId="1" fillId="2" borderId="4" xfId="0" applyNumberFormat="1" applyFont="1" applyFill="1" applyBorder="1" applyAlignment="1">
      <alignment horizontal="center" vertical="top"/>
    </xf>
    <xf numFmtId="49" fontId="1" fillId="2" borderId="13" xfId="0" applyNumberFormat="1" applyFont="1" applyFill="1" applyBorder="1" applyAlignment="1">
      <alignment horizontal="center" vertical="top"/>
    </xf>
    <xf numFmtId="0" fontId="1" fillId="6" borderId="12" xfId="0" applyNumberFormat="1" applyFont="1" applyFill="1" applyBorder="1" applyAlignment="1">
      <alignment horizontal="center"/>
    </xf>
    <xf numFmtId="0" fontId="1" fillId="6" borderId="2" xfId="0" applyNumberFormat="1" applyFont="1" applyFill="1" applyBorder="1" applyAlignment="1">
      <alignment horizontal="center"/>
    </xf>
    <xf numFmtId="0" fontId="1" fillId="6" borderId="23" xfId="0" applyNumberFormat="1" applyFont="1" applyFill="1" applyBorder="1" applyAlignment="1">
      <alignment horizontal="center"/>
    </xf>
    <xf numFmtId="0" fontId="1" fillId="8" borderId="19" xfId="0" applyNumberFormat="1" applyFont="1" applyFill="1" applyBorder="1" applyAlignment="1">
      <alignment horizontal="center"/>
    </xf>
    <xf numFmtId="4" fontId="1" fillId="7" borderId="9" xfId="0" applyNumberFormat="1" applyFont="1" applyFill="1" applyBorder="1" applyAlignment="1">
      <alignment horizontal="center"/>
    </xf>
    <xf numFmtId="4" fontId="1" fillId="7" borderId="3" xfId="0" applyNumberFormat="1" applyFont="1" applyFill="1" applyBorder="1" applyAlignment="1">
      <alignment horizontal="center"/>
    </xf>
    <xf numFmtId="4" fontId="1" fillId="7" borderId="10" xfId="0" applyNumberFormat="1" applyFont="1" applyFill="1" applyBorder="1" applyAlignment="1">
      <alignment horizontal="center"/>
    </xf>
    <xf numFmtId="4" fontId="1" fillId="6" borderId="3" xfId="0" applyNumberFormat="1" applyFont="1" applyFill="1" applyBorder="1" applyAlignment="1">
      <alignment horizontal="center"/>
    </xf>
    <xf numFmtId="4" fontId="1" fillId="6" borderId="10" xfId="0" applyNumberFormat="1" applyFont="1" applyFill="1" applyBorder="1" applyAlignment="1">
      <alignment horizontal="center"/>
    </xf>
    <xf numFmtId="0" fontId="24" fillId="0" borderId="0" xfId="0" applyNumberFormat="1" applyFont="1" applyBorder="1" applyAlignment="1">
      <alignment horizontal="left"/>
    </xf>
    <xf numFmtId="0" fontId="24" fillId="0" borderId="0" xfId="0" applyNumberFormat="1" applyFont="1" applyBorder="1" applyAlignment="1">
      <alignment horizontal="justify"/>
    </xf>
    <xf numFmtId="0" fontId="18" fillId="0" borderId="0" xfId="0" applyNumberFormat="1" applyFont="1" applyBorder="1" applyAlignment="1">
      <alignment horizontal="justify"/>
    </xf>
    <xf numFmtId="0" fontId="24" fillId="0" borderId="0" xfId="0" applyNumberFormat="1" applyFont="1" applyBorder="1" applyAlignment="1">
      <alignment horizontal="left" wrapText="1"/>
    </xf>
    <xf numFmtId="0" fontId="24" fillId="0" borderId="0" xfId="0" applyNumberFormat="1" applyFont="1" applyBorder="1" applyAlignment="1">
      <alignment horizontal="justify" vertical="top"/>
    </xf>
    <xf numFmtId="0" fontId="18" fillId="0" borderId="0" xfId="0" applyNumberFormat="1" applyFont="1" applyBorder="1" applyAlignment="1">
      <alignment horizontal="justify" vertical="top"/>
    </xf>
    <xf numFmtId="0" fontId="24" fillId="0" borderId="0" xfId="0" applyNumberFormat="1" applyFont="1" applyBorder="1" applyAlignment="1">
      <alignment horizontal="justify" wrapText="1"/>
    </xf>
    <xf numFmtId="0" fontId="8" fillId="0" borderId="4" xfId="0" applyNumberFormat="1" applyFont="1" applyBorder="1" applyAlignment="1">
      <alignment horizontal="center" vertical="top"/>
    </xf>
    <xf numFmtId="0" fontId="1" fillId="0" borderId="0" xfId="0" applyNumberFormat="1" applyFont="1" applyBorder="1" applyAlignment="1">
      <alignment horizontal="right"/>
    </xf>
    <xf numFmtId="49" fontId="1" fillId="0" borderId="2" xfId="0" applyNumberFormat="1" applyFont="1" applyBorder="1" applyAlignment="1">
      <alignment horizontal="center"/>
    </xf>
    <xf numFmtId="0" fontId="1" fillId="0" borderId="0" xfId="0" applyNumberFormat="1" applyFont="1" applyBorder="1" applyAlignment="1">
      <alignment horizontal="left"/>
    </xf>
    <xf numFmtId="49" fontId="1" fillId="0" borderId="2" xfId="0" applyNumberFormat="1" applyFont="1" applyBorder="1" applyAlignment="1">
      <alignment horizontal="left"/>
    </xf>
    <xf numFmtId="0" fontId="1" fillId="0" borderId="2" xfId="0" applyNumberFormat="1" applyFont="1" applyBorder="1" applyAlignment="1">
      <alignment horizontal="center"/>
    </xf>
    <xf numFmtId="0" fontId="1" fillId="0" borderId="8" xfId="0" applyNumberFormat="1" applyFont="1" applyBorder="1" applyAlignment="1">
      <alignment horizontal="center"/>
    </xf>
    <xf numFmtId="0" fontId="1" fillId="0" borderId="4" xfId="0" applyNumberFormat="1" applyFont="1" applyBorder="1" applyAlignment="1">
      <alignment horizontal="center"/>
    </xf>
    <xf numFmtId="0" fontId="1" fillId="0" borderId="13" xfId="0" applyNumberFormat="1" applyFont="1" applyBorder="1" applyAlignment="1">
      <alignment horizontal="center"/>
    </xf>
    <xf numFmtId="0" fontId="1" fillId="0" borderId="32"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27" xfId="0" applyNumberFormat="1" applyFont="1" applyBorder="1" applyAlignment="1">
      <alignment horizontal="center"/>
    </xf>
    <xf numFmtId="0" fontId="1" fillId="0" borderId="33" xfId="0" applyNumberFormat="1" applyFont="1" applyBorder="1" applyAlignment="1">
      <alignment horizontal="center"/>
    </xf>
    <xf numFmtId="0" fontId="1" fillId="0" borderId="12" xfId="0" applyNumberFormat="1" applyFont="1" applyBorder="1" applyAlignment="1">
      <alignment horizontal="left" wrapText="1" indent="4"/>
    </xf>
    <xf numFmtId="0" fontId="1" fillId="0" borderId="2" xfId="0" applyNumberFormat="1" applyFont="1" applyBorder="1" applyAlignment="1">
      <alignment horizontal="left" indent="4"/>
    </xf>
    <xf numFmtId="49" fontId="1" fillId="0" borderId="4" xfId="0" applyNumberFormat="1" applyFont="1" applyBorder="1" applyAlignment="1">
      <alignment horizontal="center"/>
    </xf>
    <xf numFmtId="49" fontId="1" fillId="0" borderId="13" xfId="0" applyNumberFormat="1" applyFont="1" applyBorder="1" applyAlignment="1">
      <alignment horizontal="center"/>
    </xf>
    <xf numFmtId="49" fontId="1" fillId="0" borderId="23" xfId="0" applyNumberFormat="1" applyFont="1" applyBorder="1" applyAlignment="1">
      <alignment horizontal="center"/>
    </xf>
    <xf numFmtId="0" fontId="1" fillId="0" borderId="8" xfId="0" applyNumberFormat="1" applyFont="1" applyBorder="1" applyAlignment="1">
      <alignment horizontal="left" wrapText="1" indent="4"/>
    </xf>
    <xf numFmtId="0" fontId="1" fillId="0" borderId="4" xfId="0" applyNumberFormat="1" applyFont="1" applyBorder="1" applyAlignment="1">
      <alignment horizontal="left" indent="4"/>
    </xf>
    <xf numFmtId="0" fontId="1" fillId="0" borderId="27" xfId="0" applyNumberFormat="1" applyFont="1" applyBorder="1" applyAlignment="1">
      <alignment horizontal="left" indent="4"/>
    </xf>
    <xf numFmtId="49" fontId="1" fillId="0" borderId="26" xfId="0" applyNumberFormat="1" applyFont="1" applyBorder="1" applyAlignment="1">
      <alignment horizontal="center"/>
    </xf>
    <xf numFmtId="49" fontId="1" fillId="0" borderId="29" xfId="0" applyNumberFormat="1" applyFont="1" applyBorder="1" applyAlignment="1">
      <alignment horizontal="center"/>
    </xf>
    <xf numFmtId="49" fontId="1" fillId="0" borderId="30" xfId="0" applyNumberFormat="1" applyFont="1" applyBorder="1" applyAlignment="1">
      <alignment horizontal="center"/>
    </xf>
    <xf numFmtId="49" fontId="1" fillId="0" borderId="31" xfId="0" applyNumberFormat="1" applyFont="1" applyBorder="1" applyAlignment="1">
      <alignment horizontal="center"/>
    </xf>
    <xf numFmtId="49" fontId="1" fillId="0" borderId="8" xfId="0" applyNumberFormat="1" applyFont="1" applyBorder="1" applyAlignment="1">
      <alignment horizontal="center"/>
    </xf>
    <xf numFmtId="49" fontId="1" fillId="0" borderId="32" xfId="0" applyNumberFormat="1" applyFont="1" applyBorder="1" applyAlignment="1">
      <alignment horizontal="center"/>
    </xf>
    <xf numFmtId="0" fontId="1" fillId="0" borderId="12" xfId="0" applyNumberFormat="1" applyFont="1" applyBorder="1" applyAlignment="1">
      <alignment horizontal="center"/>
    </xf>
    <xf numFmtId="0" fontId="1" fillId="0" borderId="23" xfId="0" applyNumberFormat="1" applyFont="1" applyBorder="1" applyAlignment="1">
      <alignment horizontal="center"/>
    </xf>
    <xf numFmtId="0" fontId="1" fillId="0" borderId="28" xfId="0" applyNumberFormat="1" applyFont="1" applyBorder="1" applyAlignment="1">
      <alignment horizontal="center"/>
    </xf>
    <xf numFmtId="49" fontId="1" fillId="0" borderId="3" xfId="0" applyNumberFormat="1" applyFont="1" applyBorder="1" applyAlignment="1">
      <alignment horizontal="center"/>
    </xf>
    <xf numFmtId="49" fontId="1" fillId="0" borderId="10" xfId="0" applyNumberFormat="1" applyFont="1" applyBorder="1" applyAlignment="1">
      <alignment horizontal="center"/>
    </xf>
    <xf numFmtId="0" fontId="1" fillId="0" borderId="9" xfId="0" applyNumberFormat="1" applyFont="1" applyBorder="1" applyAlignment="1">
      <alignment horizontal="left" wrapText="1"/>
    </xf>
    <xf numFmtId="0" fontId="1" fillId="0" borderId="3" xfId="0" applyNumberFormat="1" applyFont="1" applyBorder="1" applyAlignment="1">
      <alignment horizontal="left"/>
    </xf>
    <xf numFmtId="49" fontId="1" fillId="0" borderId="18" xfId="0" applyNumberFormat="1" applyFont="1" applyBorder="1" applyAlignment="1">
      <alignment horizontal="center"/>
    </xf>
    <xf numFmtId="49" fontId="1" fillId="0" borderId="9" xfId="0" applyNumberFormat="1" applyFont="1" applyBorder="1" applyAlignment="1">
      <alignment horizontal="center"/>
    </xf>
    <xf numFmtId="0" fontId="1" fillId="0" borderId="9" xfId="0" applyNumberFormat="1" applyFont="1" applyBorder="1" applyAlignment="1">
      <alignment horizontal="center"/>
    </xf>
    <xf numFmtId="0" fontId="1" fillId="0" borderId="3" xfId="0" applyNumberFormat="1" applyFont="1" applyBorder="1" applyAlignment="1">
      <alignment horizontal="center"/>
    </xf>
    <xf numFmtId="0" fontId="1" fillId="0" borderId="10" xfId="0" applyNumberFormat="1" applyFont="1" applyBorder="1" applyAlignment="1">
      <alignment horizontal="center"/>
    </xf>
    <xf numFmtId="0" fontId="1" fillId="0" borderId="19" xfId="0" applyNumberFormat="1" applyFont="1" applyBorder="1" applyAlignment="1">
      <alignment horizontal="center"/>
    </xf>
    <xf numFmtId="49" fontId="1" fillId="0" borderId="34" xfId="0" applyNumberFormat="1" applyFont="1" applyBorder="1" applyAlignment="1">
      <alignment horizontal="center"/>
    </xf>
    <xf numFmtId="49" fontId="1" fillId="0" borderId="12" xfId="0" applyNumberFormat="1" applyFont="1" applyBorder="1" applyAlignment="1">
      <alignment horizontal="center"/>
    </xf>
    <xf numFmtId="0" fontId="1" fillId="0" borderId="9" xfId="0" applyNumberFormat="1" applyFont="1" applyBorder="1" applyAlignment="1">
      <alignment horizontal="left" wrapText="1" indent="3"/>
    </xf>
    <xf numFmtId="0" fontId="1" fillId="0" borderId="3" xfId="0" applyNumberFormat="1" applyFont="1" applyBorder="1" applyAlignment="1">
      <alignment horizontal="left" indent="3"/>
    </xf>
    <xf numFmtId="0" fontId="1" fillId="0" borderId="36" xfId="0" applyNumberFormat="1" applyFont="1" applyBorder="1" applyAlignment="1">
      <alignment horizontal="center"/>
    </xf>
    <xf numFmtId="0" fontId="1" fillId="0" borderId="21" xfId="0" applyNumberFormat="1" applyFont="1" applyBorder="1" applyAlignment="1">
      <alignment horizontal="center"/>
    </xf>
    <xf numFmtId="0" fontId="1" fillId="0" borderId="35" xfId="0" applyNumberFormat="1" applyFont="1" applyBorder="1" applyAlignment="1">
      <alignment horizontal="center"/>
    </xf>
    <xf numFmtId="0" fontId="1" fillId="0" borderId="22" xfId="0" applyNumberFormat="1" applyFont="1" applyBorder="1" applyAlignment="1">
      <alignment horizontal="center"/>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0" fontId="1" fillId="0" borderId="25" xfId="0" applyNumberFormat="1" applyFont="1" applyBorder="1" applyAlignment="1">
      <alignment horizontal="center"/>
    </xf>
    <xf numFmtId="0" fontId="1" fillId="0" borderId="16" xfId="0" applyNumberFormat="1" applyFont="1" applyBorder="1" applyAlignment="1">
      <alignment horizontal="center"/>
    </xf>
    <xf numFmtId="0" fontId="1" fillId="0" borderId="24" xfId="0" applyNumberFormat="1" applyFont="1" applyBorder="1" applyAlignment="1">
      <alignment horizontal="center"/>
    </xf>
    <xf numFmtId="0" fontId="1" fillId="0" borderId="17" xfId="0" applyNumberFormat="1" applyFont="1" applyBorder="1" applyAlignment="1">
      <alignment horizontal="center"/>
    </xf>
    <xf numFmtId="0" fontId="22" fillId="3" borderId="9" xfId="0" applyNumberFormat="1" applyFont="1" applyFill="1" applyBorder="1" applyAlignment="1">
      <alignment horizontal="left" wrapText="1" indent="2"/>
    </xf>
    <xf numFmtId="0" fontId="22" fillId="3" borderId="3" xfId="0" applyNumberFormat="1" applyFont="1" applyFill="1" applyBorder="1" applyAlignment="1">
      <alignment horizontal="left" indent="2"/>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35" xfId="0" applyNumberFormat="1" applyFont="1" applyBorder="1" applyAlignment="1">
      <alignment horizontal="center"/>
    </xf>
    <xf numFmtId="49" fontId="1" fillId="0" borderId="36" xfId="0" applyNumberFormat="1" applyFont="1" applyBorder="1" applyAlignment="1">
      <alignment horizontal="center"/>
    </xf>
    <xf numFmtId="0" fontId="1" fillId="2" borderId="9" xfId="0" applyNumberFormat="1" applyFont="1" applyFill="1" applyBorder="1" applyAlignment="1">
      <alignment horizontal="left" wrapText="1" indent="3"/>
    </xf>
    <xf numFmtId="0" fontId="1" fillId="0" borderId="9" xfId="0" applyNumberFormat="1" applyFont="1" applyBorder="1" applyAlignment="1">
      <alignment horizontal="left" wrapText="1" indent="1"/>
    </xf>
    <xf numFmtId="0" fontId="1" fillId="0" borderId="3" xfId="0" applyNumberFormat="1" applyFont="1" applyBorder="1" applyAlignment="1">
      <alignment horizontal="left" indent="1"/>
    </xf>
    <xf numFmtId="49" fontId="1" fillId="0" borderId="8" xfId="0" applyNumberFormat="1" applyFont="1" applyBorder="1" applyAlignment="1">
      <alignment horizontal="center" vertical="top"/>
    </xf>
    <xf numFmtId="49" fontId="1" fillId="0" borderId="4" xfId="0" applyNumberFormat="1" applyFont="1" applyBorder="1" applyAlignment="1">
      <alignment horizontal="center" vertical="top"/>
    </xf>
    <xf numFmtId="49" fontId="1" fillId="0" borderId="13" xfId="0" applyNumberFormat="1" applyFont="1" applyBorder="1" applyAlignment="1">
      <alignment horizontal="center" vertical="top"/>
    </xf>
    <xf numFmtId="49" fontId="22" fillId="0" borderId="3" xfId="0" applyNumberFormat="1" applyFont="1" applyBorder="1" applyAlignment="1">
      <alignment horizontal="center"/>
    </xf>
    <xf numFmtId="49" fontId="22" fillId="0" borderId="10" xfId="0" applyNumberFormat="1" applyFont="1" applyBorder="1" applyAlignment="1">
      <alignment horizontal="center"/>
    </xf>
    <xf numFmtId="0" fontId="22" fillId="0" borderId="9" xfId="0" applyNumberFormat="1" applyFont="1" applyBorder="1" applyAlignment="1">
      <alignment horizontal="left"/>
    </xf>
    <xf numFmtId="0" fontId="22" fillId="0" borderId="3" xfId="0" applyNumberFormat="1" applyFont="1" applyBorder="1" applyAlignment="1">
      <alignment horizontal="left"/>
    </xf>
    <xf numFmtId="49" fontId="22" fillId="0" borderId="15" xfId="0" applyNumberFormat="1" applyFont="1" applyBorder="1" applyAlignment="1">
      <alignment horizontal="center"/>
    </xf>
    <xf numFmtId="49" fontId="22" fillId="0" borderId="16" xfId="0" applyNumberFormat="1" applyFont="1" applyBorder="1" applyAlignment="1">
      <alignment horizontal="center"/>
    </xf>
    <xf numFmtId="49" fontId="22" fillId="0" borderId="24" xfId="0" applyNumberFormat="1" applyFont="1" applyBorder="1" applyAlignment="1">
      <alignment horizontal="center"/>
    </xf>
    <xf numFmtId="49" fontId="1" fillId="0" borderId="3" xfId="0" applyNumberFormat="1" applyFont="1" applyBorder="1" applyAlignment="1">
      <alignment horizontal="center" vertical="top"/>
    </xf>
    <xf numFmtId="49" fontId="1" fillId="0" borderId="10" xfId="0" applyNumberFormat="1" applyFont="1" applyBorder="1" applyAlignment="1">
      <alignment horizontal="center" vertical="top"/>
    </xf>
    <xf numFmtId="0" fontId="1" fillId="0" borderId="4" xfId="0" applyNumberFormat="1" applyFont="1" applyBorder="1" applyAlignment="1">
      <alignment horizontal="left"/>
    </xf>
    <xf numFmtId="0" fontId="1" fillId="0" borderId="13" xfId="0" applyNumberFormat="1" applyFont="1" applyBorder="1" applyAlignment="1">
      <alignment horizontal="left"/>
    </xf>
    <xf numFmtId="0" fontId="1" fillId="0" borderId="8"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2" xfId="0" applyNumberFormat="1" applyFont="1" applyBorder="1" applyAlignment="1">
      <alignment horizontal="center" vertical="top" wrapText="1"/>
    </xf>
    <xf numFmtId="0" fontId="1" fillId="0" borderId="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22" fillId="0" borderId="0" xfId="0" applyNumberFormat="1" applyFont="1" applyBorder="1" applyAlignment="1">
      <alignment horizontal="center"/>
    </xf>
    <xf numFmtId="0" fontId="1" fillId="0" borderId="13"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1" fillId="0" borderId="9"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8" xfId="0" applyNumberFormat="1" applyFont="1" applyBorder="1" applyAlignment="1">
      <alignment horizontal="right"/>
    </xf>
    <xf numFmtId="0" fontId="1" fillId="0" borderId="4" xfId="0" applyNumberFormat="1" applyFont="1" applyBorder="1" applyAlignment="1">
      <alignment horizontal="right"/>
    </xf>
    <xf numFmtId="49" fontId="1" fillId="0" borderId="3" xfId="0" applyNumberFormat="1" applyFont="1" applyBorder="1" applyAlignment="1">
      <alignment horizontal="left"/>
    </xf>
    <xf numFmtId="0" fontId="7" fillId="0" borderId="9" xfId="0" applyFont="1" applyBorder="1" applyAlignment="1">
      <alignment horizontal="right"/>
    </xf>
    <xf numFmtId="0" fontId="7" fillId="0" borderId="3" xfId="0" applyFont="1" applyBorder="1" applyAlignment="1">
      <alignment horizontal="right"/>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5" fillId="0" borderId="0" xfId="0" applyFont="1" applyAlignment="1">
      <alignment horizontal="center"/>
    </xf>
    <xf numFmtId="49" fontId="5" fillId="0" borderId="2" xfId="0" applyNumberFormat="1" applyFont="1" applyBorder="1" applyAlignment="1">
      <alignment horizontal="center"/>
    </xf>
    <xf numFmtId="0" fontId="5" fillId="0" borderId="2" xfId="0" applyFont="1" applyBorder="1" applyAlignment="1">
      <alignment horizontal="center"/>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0" borderId="10" xfId="0" applyFont="1" applyBorder="1" applyAlignment="1">
      <alignment horizontal="center" vertical="center"/>
    </xf>
    <xf numFmtId="0" fontId="5" fillId="0" borderId="0" xfId="0" applyFont="1" applyAlignment="1">
      <alignment horizontal="left"/>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5" xfId="0" applyFont="1" applyBorder="1" applyAlignment="1">
      <alignment horizontal="center"/>
    </xf>
    <xf numFmtId="0" fontId="13" fillId="0" borderId="6" xfId="0" applyFont="1" applyBorder="1" applyAlignment="1">
      <alignment horizontal="center"/>
    </xf>
    <xf numFmtId="4" fontId="13" fillId="0" borderId="5" xfId="0" applyNumberFormat="1" applyFont="1" applyBorder="1" applyAlignment="1">
      <alignment horizontal="center"/>
    </xf>
    <xf numFmtId="4" fontId="13" fillId="0" borderId="6" xfId="0" applyNumberFormat="1" applyFont="1" applyBorder="1" applyAlignment="1">
      <alignment horizontal="center"/>
    </xf>
    <xf numFmtId="4" fontId="7" fillId="0" borderId="1" xfId="0" applyNumberFormat="1" applyFont="1" applyBorder="1" applyAlignment="1">
      <alignment horizontal="right"/>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center" wrapText="1"/>
    </xf>
    <xf numFmtId="4" fontId="7" fillId="0" borderId="1" xfId="0" applyNumberFormat="1" applyFont="1" applyBorder="1" applyAlignment="1">
      <alignment horizontal="center"/>
    </xf>
    <xf numFmtId="0" fontId="1" fillId="0" borderId="0" xfId="0" applyFont="1" applyAlignment="1">
      <alignment horizontal="left" vertical="top" wrapText="1"/>
    </xf>
    <xf numFmtId="0" fontId="5" fillId="0" borderId="2" xfId="0" applyFont="1" applyFill="1" applyBorder="1" applyAlignment="1">
      <alignment horizontal="center" wrapText="1"/>
    </xf>
    <xf numFmtId="49" fontId="5" fillId="0" borderId="2" xfId="0" applyNumberFormat="1" applyFont="1" applyBorder="1" applyAlignment="1">
      <alignment horizontal="center" wrapText="1"/>
    </xf>
    <xf numFmtId="0" fontId="28" fillId="0" borderId="2" xfId="0" applyFont="1" applyBorder="1" applyAlignment="1">
      <alignment horizontal="center" wrapText="1"/>
    </xf>
    <xf numFmtId="0" fontId="5" fillId="0" borderId="2" xfId="0" applyFont="1" applyBorder="1" applyAlignment="1">
      <alignment horizontal="center" wrapText="1"/>
    </xf>
    <xf numFmtId="0" fontId="5" fillId="0" borderId="0" xfId="0" applyFont="1" applyAlignment="1">
      <alignment horizontal="left" vertical="center"/>
    </xf>
    <xf numFmtId="0" fontId="12" fillId="0" borderId="2" xfId="0" applyFont="1" applyBorder="1" applyAlignment="1">
      <alignment horizontal="left" wrapText="1"/>
    </xf>
    <xf numFmtId="0" fontId="5" fillId="0" borderId="0" xfId="0" applyFont="1" applyAlignment="1">
      <alignment horizontal="left"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29" fillId="0" borderId="0" xfId="0" applyFont="1" applyAlignment="1">
      <alignment horizontal="left" wrapText="1"/>
    </xf>
    <xf numFmtId="0" fontId="12" fillId="0" borderId="0" xfId="0" applyFont="1" applyBorder="1" applyAlignment="1">
      <alignment horizontal="center" wrapText="1"/>
    </xf>
    <xf numFmtId="49" fontId="5" fillId="0" borderId="0" xfId="0" applyNumberFormat="1" applyFont="1" applyBorder="1" applyAlignment="1">
      <alignment horizontal="center"/>
    </xf>
    <xf numFmtId="0" fontId="17" fillId="0" borderId="0" xfId="0" applyFont="1" applyAlignment="1">
      <alignment horizontal="center"/>
    </xf>
    <xf numFmtId="0" fontId="17" fillId="0" borderId="0" xfId="0" applyFont="1" applyAlignment="1">
      <alignment horizontal="center" vertical="center"/>
    </xf>
    <xf numFmtId="0" fontId="5" fillId="0" borderId="0" xfId="0" applyFont="1" applyAlignment="1">
      <alignment horizontal="left" vertical="center" wrapText="1"/>
    </xf>
  </cellXfs>
  <cellStyles count="3">
    <cellStyle name="Обычный" xfId="0" builtinId="0"/>
    <cellStyle name="Обычный 2" xfId="1"/>
    <cellStyle name="Финансовый 2"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1086;&#1073;&#1097;&#1072;&#1103;\&#1060;&#1077;&#1076;&#1086;&#1088;&#1086;&#1074;&#1072;%20&#1052;.&#1053;\&#1055;&#1083;&#1072;&#1085;%20&#1060;&#1061;&#1044;%202020\&#1054;&#1073;&#1097;&#1072;&#1103;%20&#1089;&#1072;&#1076;&#1099;\&#1076;&#1086;&#1091;%201\1%20&#1076;&#1086;&#1091;%20%2009.01.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5"/>
      <sheetName val="таб1"/>
      <sheetName val="таб2"/>
      <sheetName val="таб2.1"/>
      <sheetName val="раздел 2"/>
      <sheetName val="расчет 1"/>
      <sheetName val="расчет 2"/>
      <sheetName val="расчет 3"/>
      <sheetName val="расчет4"/>
      <sheetName val="расчет5"/>
      <sheetName val="расчет 6"/>
      <sheetName val="расчет 7"/>
      <sheetName val="расчет8"/>
      <sheetName val="расчет"/>
    </sheetNames>
    <sheetDataSet>
      <sheetData sheetId="0" refreshError="1"/>
      <sheetData sheetId="1">
        <row r="97">
          <cell r="DF97">
            <v>1017439</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32CA238D502FECC813B9EBFB681B03B845AF5936CA1A47696EF4F388291445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FE172"/>
  <sheetViews>
    <sheetView tabSelected="1" topLeftCell="A148" zoomScale="118" zoomScaleNormal="118" zoomScaleSheetLayoutView="100" workbookViewId="0">
      <selection activeCell="DF155" sqref="DF155:DR155"/>
    </sheetView>
  </sheetViews>
  <sheetFormatPr defaultColWidth="0.85546875" defaultRowHeight="11.25"/>
  <cols>
    <col min="1" max="18" width="0.85546875" style="193"/>
    <col min="19" max="19" width="0.85546875" style="193" customWidth="1"/>
    <col min="20" max="59" width="0.85546875" style="193"/>
    <col min="60" max="60" width="2.28515625" style="193" customWidth="1"/>
    <col min="61" max="61" width="2.5703125" style="193" customWidth="1"/>
    <col min="62" max="65" width="0.85546875" style="193"/>
    <col min="66" max="66" width="0.85546875" style="193" customWidth="1"/>
    <col min="67" max="69" width="0.85546875" style="193"/>
    <col min="70" max="70" width="0.85546875" style="193" customWidth="1"/>
    <col min="71" max="81" width="0.85546875" style="193"/>
    <col min="82" max="83" width="0.85546875" style="193" customWidth="1"/>
    <col min="84" max="16384" width="0.85546875" style="193"/>
  </cols>
  <sheetData>
    <row r="1" spans="1:161" ht="18" customHeight="1"/>
    <row r="2" spans="1:161" s="190" customFormat="1" ht="10.5">
      <c r="DW2" s="367" t="s">
        <v>140</v>
      </c>
      <c r="DX2" s="367"/>
      <c r="DY2" s="367"/>
      <c r="DZ2" s="367"/>
      <c r="EA2" s="367"/>
      <c r="EB2" s="367"/>
      <c r="EC2" s="367"/>
      <c r="ED2" s="367"/>
      <c r="EE2" s="367"/>
      <c r="EF2" s="367"/>
      <c r="EG2" s="367"/>
      <c r="EH2" s="367"/>
      <c r="EI2" s="367"/>
      <c r="EJ2" s="367"/>
      <c r="EK2" s="367"/>
      <c r="EL2" s="367"/>
      <c r="EM2" s="367"/>
      <c r="EN2" s="367"/>
      <c r="EO2" s="367"/>
      <c r="EP2" s="367"/>
      <c r="EQ2" s="367"/>
      <c r="ER2" s="367"/>
      <c r="ES2" s="367"/>
      <c r="ET2" s="367"/>
      <c r="EU2" s="367"/>
      <c r="EV2" s="367"/>
      <c r="EW2" s="367"/>
      <c r="EX2" s="367"/>
      <c r="EY2" s="367"/>
      <c r="EZ2" s="367"/>
      <c r="FA2" s="367"/>
      <c r="FB2" s="367"/>
      <c r="FC2" s="367"/>
      <c r="FD2" s="367"/>
      <c r="FE2" s="367"/>
    </row>
    <row r="3" spans="1:161" s="190" customFormat="1" ht="10.5">
      <c r="DW3" s="368" t="s">
        <v>456</v>
      </c>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row>
    <row r="4" spans="1:161" s="194" customFormat="1" ht="8.25">
      <c r="DW4" s="372" t="s">
        <v>141</v>
      </c>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row>
    <row r="5" spans="1:161" s="190" customFormat="1" ht="10.5">
      <c r="DW5" s="368" t="s">
        <v>502</v>
      </c>
      <c r="DX5" s="368"/>
      <c r="DY5" s="368"/>
      <c r="DZ5" s="368"/>
      <c r="EA5" s="368"/>
      <c r="EB5" s="368"/>
      <c r="EC5" s="368"/>
      <c r="ED5" s="368"/>
      <c r="EE5" s="368"/>
      <c r="EF5" s="368"/>
      <c r="EG5" s="368"/>
      <c r="EH5" s="368"/>
      <c r="EI5" s="368"/>
      <c r="EJ5" s="368"/>
      <c r="EK5" s="368"/>
      <c r="EL5" s="368"/>
      <c r="EM5" s="368"/>
      <c r="EN5" s="368"/>
      <c r="EO5" s="368"/>
      <c r="EP5" s="368"/>
      <c r="EQ5" s="368"/>
      <c r="ER5" s="368"/>
      <c r="ES5" s="368"/>
      <c r="ET5" s="368"/>
      <c r="EU5" s="368"/>
      <c r="EV5" s="368"/>
      <c r="EW5" s="368"/>
      <c r="EX5" s="368"/>
      <c r="EY5" s="368"/>
      <c r="EZ5" s="368"/>
      <c r="FA5" s="368"/>
      <c r="FB5" s="368"/>
      <c r="FC5" s="368"/>
      <c r="FD5" s="368"/>
      <c r="FE5" s="368"/>
    </row>
    <row r="6" spans="1:161" s="194" customFormat="1" ht="8.25">
      <c r="DW6" s="372" t="s">
        <v>142</v>
      </c>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row>
    <row r="7" spans="1:161" s="190" customFormat="1" ht="10.5">
      <c r="DW7" s="368"/>
      <c r="DX7" s="368"/>
      <c r="DY7" s="368"/>
      <c r="DZ7" s="368"/>
      <c r="EA7" s="368"/>
      <c r="EB7" s="368"/>
      <c r="EC7" s="368"/>
      <c r="ED7" s="368"/>
      <c r="EE7" s="368"/>
      <c r="EF7" s="368"/>
      <c r="EG7" s="368"/>
      <c r="EH7" s="368"/>
      <c r="EI7" s="368"/>
      <c r="EL7" s="368" t="s">
        <v>499</v>
      </c>
      <c r="EM7" s="368"/>
      <c r="EN7" s="368"/>
      <c r="EO7" s="368"/>
      <c r="EP7" s="368"/>
      <c r="EQ7" s="368"/>
      <c r="ER7" s="368"/>
      <c r="ES7" s="368"/>
      <c r="ET7" s="368"/>
      <c r="EU7" s="368"/>
      <c r="EV7" s="368"/>
      <c r="EW7" s="368"/>
      <c r="EX7" s="368"/>
      <c r="EY7" s="368"/>
      <c r="EZ7" s="368"/>
      <c r="FA7" s="368"/>
      <c r="FB7" s="368"/>
      <c r="FC7" s="368"/>
      <c r="FD7" s="368"/>
      <c r="FE7" s="368"/>
    </row>
    <row r="8" spans="1:161" s="194" customFormat="1" ht="8.25">
      <c r="DW8" s="372" t="s">
        <v>8</v>
      </c>
      <c r="DX8" s="372"/>
      <c r="DY8" s="372"/>
      <c r="DZ8" s="372"/>
      <c r="EA8" s="372"/>
      <c r="EB8" s="372"/>
      <c r="EC8" s="372"/>
      <c r="ED8" s="372"/>
      <c r="EE8" s="372"/>
      <c r="EF8" s="372"/>
      <c r="EG8" s="372"/>
      <c r="EH8" s="372"/>
      <c r="EI8" s="372"/>
      <c r="EL8" s="372" t="s">
        <v>9</v>
      </c>
      <c r="EM8" s="372"/>
      <c r="EN8" s="372"/>
      <c r="EO8" s="372"/>
      <c r="EP8" s="372"/>
      <c r="EQ8" s="372"/>
      <c r="ER8" s="372"/>
      <c r="ES8" s="372"/>
      <c r="ET8" s="372"/>
      <c r="EU8" s="372"/>
      <c r="EV8" s="372"/>
      <c r="EW8" s="372"/>
      <c r="EX8" s="372"/>
      <c r="EY8" s="372"/>
      <c r="EZ8" s="372"/>
      <c r="FA8" s="372"/>
      <c r="FB8" s="372"/>
      <c r="FC8" s="372"/>
      <c r="FD8" s="372"/>
      <c r="FE8" s="372"/>
    </row>
    <row r="9" spans="1:161" s="190" customFormat="1" ht="10.5">
      <c r="DW9" s="406" t="s">
        <v>143</v>
      </c>
      <c r="DX9" s="406"/>
      <c r="DY9" s="374" t="s">
        <v>517</v>
      </c>
      <c r="DZ9" s="374"/>
      <c r="EA9" s="374"/>
      <c r="EB9" s="373" t="s">
        <v>143</v>
      </c>
      <c r="EC9" s="373"/>
      <c r="EE9" s="374" t="s">
        <v>518</v>
      </c>
      <c r="EF9" s="374"/>
      <c r="EG9" s="374"/>
      <c r="EH9" s="374"/>
      <c r="EI9" s="374"/>
      <c r="EJ9" s="374"/>
      <c r="EK9" s="374"/>
      <c r="EL9" s="374"/>
      <c r="EM9" s="374"/>
      <c r="EN9" s="374"/>
      <c r="EO9" s="374"/>
      <c r="EP9" s="374"/>
      <c r="EQ9" s="374"/>
      <c r="ER9" s="374"/>
      <c r="ES9" s="374"/>
      <c r="ET9" s="406">
        <v>20</v>
      </c>
      <c r="EU9" s="406"/>
      <c r="EV9" s="406"/>
      <c r="EW9" s="407" t="s">
        <v>507</v>
      </c>
      <c r="EX9" s="407"/>
      <c r="EY9" s="407"/>
      <c r="EZ9" s="190" t="s">
        <v>144</v>
      </c>
    </row>
    <row r="11" spans="1:161" s="195" customFormat="1" ht="15">
      <c r="AK11" s="196"/>
      <c r="AL11" s="196"/>
      <c r="AM11" s="196"/>
      <c r="AN11" s="196"/>
      <c r="AO11" s="196"/>
      <c r="AP11" s="196"/>
      <c r="AQ11" s="196"/>
      <c r="AR11" s="196"/>
      <c r="AS11" s="196"/>
      <c r="AT11" s="196"/>
      <c r="AU11" s="196"/>
      <c r="AV11" s="196"/>
      <c r="AW11" s="196"/>
      <c r="AX11" s="196"/>
      <c r="AY11" s="196"/>
      <c r="CR11" s="197" t="s">
        <v>145</v>
      </c>
      <c r="CS11" s="369" t="s">
        <v>506</v>
      </c>
      <c r="CT11" s="369"/>
      <c r="CU11" s="369"/>
      <c r="CV11" s="195" t="s">
        <v>144</v>
      </c>
    </row>
    <row r="12" spans="1:161" s="195" customFormat="1" ht="14.25">
      <c r="AY12" s="370" t="s">
        <v>146</v>
      </c>
      <c r="AZ12" s="370"/>
      <c r="BA12" s="370"/>
      <c r="BB12" s="370"/>
      <c r="BC12" s="370"/>
      <c r="BD12" s="370"/>
      <c r="BE12" s="370"/>
      <c r="BF12" s="369" t="s">
        <v>507</v>
      </c>
      <c r="BG12" s="369"/>
      <c r="BH12" s="369"/>
      <c r="BI12" s="370" t="s">
        <v>147</v>
      </c>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69" t="s">
        <v>515</v>
      </c>
      <c r="CF12" s="369"/>
      <c r="CG12" s="369"/>
      <c r="CH12" s="370" t="s">
        <v>148</v>
      </c>
      <c r="CI12" s="370"/>
      <c r="CJ12" s="370"/>
      <c r="CK12" s="370"/>
      <c r="CL12" s="370"/>
      <c r="CM12" s="369" t="s">
        <v>516</v>
      </c>
      <c r="CN12" s="369"/>
      <c r="CO12" s="369"/>
      <c r="CP12" s="371" t="s">
        <v>149</v>
      </c>
      <c r="CQ12" s="371"/>
      <c r="CR12" s="371"/>
      <c r="CS12" s="371"/>
      <c r="CT12" s="371"/>
      <c r="CU12" s="371"/>
      <c r="CV12" s="371"/>
      <c r="CW12" s="371"/>
      <c r="CX12" s="371"/>
      <c r="ES12" s="375" t="s">
        <v>150</v>
      </c>
      <c r="ET12" s="376"/>
      <c r="EU12" s="376"/>
      <c r="EV12" s="376"/>
      <c r="EW12" s="376"/>
      <c r="EX12" s="376"/>
      <c r="EY12" s="376"/>
      <c r="EZ12" s="376"/>
      <c r="FA12" s="376"/>
      <c r="FB12" s="376"/>
      <c r="FC12" s="376"/>
      <c r="FD12" s="376"/>
      <c r="FE12" s="377"/>
    </row>
    <row r="13" spans="1:161" ht="12" thickBot="1">
      <c r="ES13" s="378"/>
      <c r="ET13" s="379"/>
      <c r="EU13" s="379"/>
      <c r="EV13" s="379"/>
      <c r="EW13" s="379"/>
      <c r="EX13" s="379"/>
      <c r="EY13" s="379"/>
      <c r="EZ13" s="379"/>
      <c r="FA13" s="379"/>
      <c r="FB13" s="379"/>
      <c r="FC13" s="379"/>
      <c r="FD13" s="379"/>
      <c r="FE13" s="380"/>
    </row>
    <row r="14" spans="1:161" ht="12.75" customHeight="1">
      <c r="BG14" s="409" t="s">
        <v>151</v>
      </c>
      <c r="BH14" s="409"/>
      <c r="BI14" s="409"/>
      <c r="BJ14" s="409"/>
      <c r="BK14" s="243" t="s">
        <v>517</v>
      </c>
      <c r="BL14" s="243"/>
      <c r="BM14" s="243"/>
      <c r="BN14" s="410" t="s">
        <v>143</v>
      </c>
      <c r="BO14" s="410"/>
      <c r="BQ14" s="243" t="s">
        <v>518</v>
      </c>
      <c r="BR14" s="243"/>
      <c r="BS14" s="243"/>
      <c r="BT14" s="243"/>
      <c r="BU14" s="243"/>
      <c r="BV14" s="243"/>
      <c r="BW14" s="243"/>
      <c r="BX14" s="243"/>
      <c r="BY14" s="243"/>
      <c r="BZ14" s="243"/>
      <c r="CA14" s="243"/>
      <c r="CB14" s="243"/>
      <c r="CC14" s="243"/>
      <c r="CD14" s="243"/>
      <c r="CE14" s="243"/>
      <c r="CF14" s="409">
        <v>20</v>
      </c>
      <c r="CG14" s="409"/>
      <c r="CH14" s="409"/>
      <c r="CI14" s="411" t="s">
        <v>507</v>
      </c>
      <c r="CJ14" s="411"/>
      <c r="CK14" s="411"/>
      <c r="CL14" s="193" t="s">
        <v>152</v>
      </c>
      <c r="EQ14" s="198" t="s">
        <v>10</v>
      </c>
      <c r="ES14" s="232" t="s">
        <v>519</v>
      </c>
      <c r="ET14" s="233"/>
      <c r="EU14" s="233"/>
      <c r="EV14" s="233"/>
      <c r="EW14" s="233"/>
      <c r="EX14" s="233"/>
      <c r="EY14" s="233"/>
      <c r="EZ14" s="233"/>
      <c r="FA14" s="233"/>
      <c r="FB14" s="233"/>
      <c r="FC14" s="233"/>
      <c r="FD14" s="233"/>
      <c r="FE14" s="381"/>
    </row>
    <row r="15" spans="1:161" ht="18" customHeight="1">
      <c r="A15" s="410" t="s">
        <v>153</v>
      </c>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EQ15" s="198" t="s">
        <v>154</v>
      </c>
      <c r="ES15" s="210"/>
      <c r="ET15" s="211"/>
      <c r="EU15" s="211"/>
      <c r="EV15" s="211"/>
      <c r="EW15" s="211"/>
      <c r="EX15" s="211"/>
      <c r="EY15" s="211"/>
      <c r="EZ15" s="211"/>
      <c r="FA15" s="211"/>
      <c r="FB15" s="211"/>
      <c r="FC15" s="211"/>
      <c r="FD15" s="211"/>
      <c r="FE15" s="392"/>
    </row>
    <row r="16" spans="1:161" ht="11.25" customHeight="1">
      <c r="A16" s="193" t="s">
        <v>155</v>
      </c>
      <c r="AB16" s="408" t="s">
        <v>432</v>
      </c>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408"/>
      <c r="BS16" s="408"/>
      <c r="BT16" s="408"/>
      <c r="BU16" s="408"/>
      <c r="BV16" s="408"/>
      <c r="BW16" s="408"/>
      <c r="BX16" s="408"/>
      <c r="BY16" s="408"/>
      <c r="BZ16" s="408"/>
      <c r="CA16" s="408"/>
      <c r="CB16" s="408"/>
      <c r="CC16" s="408"/>
      <c r="CD16" s="408"/>
      <c r="CE16" s="408"/>
      <c r="CF16" s="408"/>
      <c r="CG16" s="408"/>
      <c r="CH16" s="408"/>
      <c r="CI16" s="408"/>
      <c r="CJ16" s="408"/>
      <c r="CK16" s="408"/>
      <c r="CL16" s="408"/>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408"/>
      <c r="DI16" s="408"/>
      <c r="DJ16" s="408"/>
      <c r="DK16" s="408"/>
      <c r="DL16" s="408"/>
      <c r="DM16" s="408"/>
      <c r="DN16" s="408"/>
      <c r="DO16" s="408"/>
      <c r="DP16" s="408"/>
      <c r="EQ16" s="198" t="s">
        <v>156</v>
      </c>
      <c r="ES16" s="210"/>
      <c r="ET16" s="211"/>
      <c r="EU16" s="211"/>
      <c r="EV16" s="211"/>
      <c r="EW16" s="211"/>
      <c r="EX16" s="211"/>
      <c r="EY16" s="211"/>
      <c r="EZ16" s="211"/>
      <c r="FA16" s="211"/>
      <c r="FB16" s="211"/>
      <c r="FC16" s="211"/>
      <c r="FD16" s="211"/>
      <c r="FE16" s="392"/>
    </row>
    <row r="17" spans="1:161">
      <c r="EQ17" s="198" t="s">
        <v>154</v>
      </c>
      <c r="ES17" s="210"/>
      <c r="ET17" s="211"/>
      <c r="EU17" s="211"/>
      <c r="EV17" s="211"/>
      <c r="EW17" s="211"/>
      <c r="EX17" s="211"/>
      <c r="EY17" s="211"/>
      <c r="EZ17" s="211"/>
      <c r="FA17" s="211"/>
      <c r="FB17" s="211"/>
      <c r="FC17" s="211"/>
      <c r="FD17" s="211"/>
      <c r="FE17" s="392"/>
    </row>
    <row r="18" spans="1:161">
      <c r="EQ18" s="198" t="s">
        <v>157</v>
      </c>
      <c r="ES18" s="210" t="s">
        <v>500</v>
      </c>
      <c r="ET18" s="211"/>
      <c r="EU18" s="211"/>
      <c r="EV18" s="211"/>
      <c r="EW18" s="211"/>
      <c r="EX18" s="211"/>
      <c r="EY18" s="211"/>
      <c r="EZ18" s="211"/>
      <c r="FA18" s="211"/>
      <c r="FB18" s="211"/>
      <c r="FC18" s="211"/>
      <c r="FD18" s="211"/>
      <c r="FE18" s="392"/>
    </row>
    <row r="19" spans="1:161" ht="39" customHeight="1">
      <c r="A19" s="193" t="s">
        <v>158</v>
      </c>
      <c r="K19" s="388" t="s">
        <v>503</v>
      </c>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EQ19" s="198" t="s">
        <v>159</v>
      </c>
      <c r="ES19" s="210" t="s">
        <v>433</v>
      </c>
      <c r="ET19" s="211"/>
      <c r="EU19" s="211"/>
      <c r="EV19" s="211"/>
      <c r="EW19" s="211"/>
      <c r="EX19" s="211"/>
      <c r="EY19" s="211"/>
      <c r="EZ19" s="211"/>
      <c r="FA19" s="211"/>
      <c r="FB19" s="211"/>
      <c r="FC19" s="211"/>
      <c r="FD19" s="211"/>
      <c r="FE19" s="392"/>
    </row>
    <row r="20" spans="1:161" ht="18" customHeight="1" thickBot="1">
      <c r="A20" s="193" t="s">
        <v>160</v>
      </c>
      <c r="EQ20" s="198" t="s">
        <v>11</v>
      </c>
      <c r="ES20" s="271" t="s">
        <v>161</v>
      </c>
      <c r="ET20" s="272"/>
      <c r="EU20" s="272"/>
      <c r="EV20" s="272"/>
      <c r="EW20" s="272"/>
      <c r="EX20" s="272"/>
      <c r="EY20" s="272"/>
      <c r="EZ20" s="272"/>
      <c r="FA20" s="272"/>
      <c r="FB20" s="272"/>
      <c r="FC20" s="272"/>
      <c r="FD20" s="272"/>
      <c r="FE20" s="393"/>
    </row>
    <row r="22" spans="1:161" s="199" customFormat="1" ht="10.5">
      <c r="A22" s="394" t="s">
        <v>162</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394"/>
      <c r="EN22" s="394"/>
      <c r="EO22" s="394"/>
      <c r="EP22" s="394"/>
      <c r="EQ22" s="394"/>
      <c r="ER22" s="394"/>
      <c r="ES22" s="394"/>
      <c r="ET22" s="394"/>
      <c r="EU22" s="394"/>
      <c r="EV22" s="394"/>
      <c r="EW22" s="394"/>
      <c r="EX22" s="394"/>
      <c r="EY22" s="394"/>
      <c r="EZ22" s="394"/>
      <c r="FA22" s="394"/>
      <c r="FB22" s="394"/>
      <c r="FC22" s="394"/>
      <c r="FD22" s="394"/>
      <c r="FE22" s="394"/>
    </row>
    <row r="24" spans="1:161">
      <c r="A24" s="376" t="s">
        <v>0</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7"/>
      <c r="BX24" s="385" t="s">
        <v>3</v>
      </c>
      <c r="BY24" s="386"/>
      <c r="BZ24" s="386"/>
      <c r="CA24" s="386"/>
      <c r="CB24" s="386"/>
      <c r="CC24" s="386"/>
      <c r="CD24" s="386"/>
      <c r="CE24" s="397"/>
      <c r="CF24" s="385" t="s">
        <v>163</v>
      </c>
      <c r="CG24" s="386"/>
      <c r="CH24" s="386"/>
      <c r="CI24" s="386"/>
      <c r="CJ24" s="386"/>
      <c r="CK24" s="386"/>
      <c r="CL24" s="386"/>
      <c r="CM24" s="386"/>
      <c r="CN24" s="386"/>
      <c r="CO24" s="386"/>
      <c r="CP24" s="386"/>
      <c r="CQ24" s="386"/>
      <c r="CR24" s="397"/>
      <c r="CS24" s="385" t="s">
        <v>164</v>
      </c>
      <c r="CT24" s="386"/>
      <c r="CU24" s="386"/>
      <c r="CV24" s="386"/>
      <c r="CW24" s="386"/>
      <c r="CX24" s="386"/>
      <c r="CY24" s="386"/>
      <c r="CZ24" s="386"/>
      <c r="DA24" s="386"/>
      <c r="DB24" s="386"/>
      <c r="DC24" s="386"/>
      <c r="DD24" s="386"/>
      <c r="DE24" s="397"/>
      <c r="DF24" s="402" t="s">
        <v>165</v>
      </c>
      <c r="DG24" s="403"/>
      <c r="DH24" s="403"/>
      <c r="DI24" s="403"/>
      <c r="DJ24" s="403"/>
      <c r="DK24" s="403"/>
      <c r="DL24" s="403"/>
      <c r="DM24" s="403"/>
      <c r="DN24" s="403"/>
      <c r="DO24" s="403"/>
      <c r="DP24" s="403"/>
      <c r="DQ24" s="403"/>
      <c r="DR24" s="403"/>
      <c r="DS24" s="403"/>
      <c r="DT24" s="403"/>
      <c r="DU24" s="403"/>
      <c r="DV24" s="403"/>
      <c r="DW24" s="403"/>
      <c r="DX24" s="403"/>
      <c r="DY24" s="403"/>
      <c r="DZ24" s="403"/>
      <c r="EA24" s="403"/>
      <c r="EB24" s="403"/>
      <c r="EC24" s="403"/>
      <c r="ED24" s="403"/>
      <c r="EE24" s="403"/>
      <c r="EF24" s="403"/>
      <c r="EG24" s="403"/>
      <c r="EH24" s="403"/>
      <c r="EI24" s="403"/>
      <c r="EJ24" s="403"/>
      <c r="EK24" s="403"/>
      <c r="EL24" s="403"/>
      <c r="EM24" s="403"/>
      <c r="EN24" s="403"/>
      <c r="EO24" s="403"/>
      <c r="EP24" s="403"/>
      <c r="EQ24" s="403"/>
      <c r="ER24" s="403"/>
      <c r="ES24" s="403"/>
      <c r="ET24" s="403"/>
      <c r="EU24" s="403"/>
      <c r="EV24" s="403"/>
      <c r="EW24" s="403"/>
      <c r="EX24" s="403"/>
      <c r="EY24" s="403"/>
      <c r="EZ24" s="403"/>
      <c r="FA24" s="403"/>
      <c r="FB24" s="403"/>
      <c r="FC24" s="403"/>
      <c r="FD24" s="403"/>
      <c r="FE24" s="403"/>
    </row>
    <row r="25" spans="1:161" ht="11.25" customHeight="1">
      <c r="A25" s="379"/>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80"/>
      <c r="BX25" s="398"/>
      <c r="BY25" s="399"/>
      <c r="BZ25" s="399"/>
      <c r="CA25" s="399"/>
      <c r="CB25" s="399"/>
      <c r="CC25" s="399"/>
      <c r="CD25" s="399"/>
      <c r="CE25" s="400"/>
      <c r="CF25" s="398"/>
      <c r="CG25" s="399"/>
      <c r="CH25" s="399"/>
      <c r="CI25" s="399"/>
      <c r="CJ25" s="399"/>
      <c r="CK25" s="399"/>
      <c r="CL25" s="399"/>
      <c r="CM25" s="399"/>
      <c r="CN25" s="399"/>
      <c r="CO25" s="399"/>
      <c r="CP25" s="399"/>
      <c r="CQ25" s="399"/>
      <c r="CR25" s="400"/>
      <c r="CS25" s="398"/>
      <c r="CT25" s="399"/>
      <c r="CU25" s="399"/>
      <c r="CV25" s="399"/>
      <c r="CW25" s="399"/>
      <c r="CX25" s="399"/>
      <c r="CY25" s="399"/>
      <c r="CZ25" s="399"/>
      <c r="DA25" s="399"/>
      <c r="DB25" s="399"/>
      <c r="DC25" s="399"/>
      <c r="DD25" s="399"/>
      <c r="DE25" s="400"/>
      <c r="DF25" s="404" t="s">
        <v>166</v>
      </c>
      <c r="DG25" s="405"/>
      <c r="DH25" s="405"/>
      <c r="DI25" s="405"/>
      <c r="DJ25" s="405"/>
      <c r="DK25" s="405"/>
      <c r="DL25" s="382" t="s">
        <v>506</v>
      </c>
      <c r="DM25" s="382"/>
      <c r="DN25" s="382"/>
      <c r="DO25" s="383" t="s">
        <v>144</v>
      </c>
      <c r="DP25" s="383"/>
      <c r="DQ25" s="383"/>
      <c r="DR25" s="384"/>
      <c r="DS25" s="404" t="s">
        <v>166</v>
      </c>
      <c r="DT25" s="405"/>
      <c r="DU25" s="405"/>
      <c r="DV25" s="405"/>
      <c r="DW25" s="405"/>
      <c r="DX25" s="405"/>
      <c r="DY25" s="382" t="s">
        <v>507</v>
      </c>
      <c r="DZ25" s="382"/>
      <c r="EA25" s="382"/>
      <c r="EB25" s="383" t="s">
        <v>144</v>
      </c>
      <c r="EC25" s="383"/>
      <c r="ED25" s="383"/>
      <c r="EE25" s="384"/>
      <c r="EF25" s="404" t="s">
        <v>166</v>
      </c>
      <c r="EG25" s="405"/>
      <c r="EH25" s="405"/>
      <c r="EI25" s="405"/>
      <c r="EJ25" s="405"/>
      <c r="EK25" s="405"/>
      <c r="EL25" s="382" t="s">
        <v>515</v>
      </c>
      <c r="EM25" s="382"/>
      <c r="EN25" s="382"/>
      <c r="EO25" s="383" t="s">
        <v>144</v>
      </c>
      <c r="EP25" s="383"/>
      <c r="EQ25" s="383"/>
      <c r="ER25" s="384"/>
      <c r="ES25" s="385" t="s">
        <v>167</v>
      </c>
      <c r="ET25" s="386"/>
      <c r="EU25" s="386"/>
      <c r="EV25" s="386"/>
      <c r="EW25" s="386"/>
      <c r="EX25" s="386"/>
      <c r="EY25" s="386"/>
      <c r="EZ25" s="386"/>
      <c r="FA25" s="386"/>
      <c r="FB25" s="386"/>
      <c r="FC25" s="386"/>
      <c r="FD25" s="386"/>
      <c r="FE25" s="386"/>
    </row>
    <row r="26" spans="1:161" ht="39" customHeight="1">
      <c r="A26" s="39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6"/>
      <c r="BX26" s="387"/>
      <c r="BY26" s="388"/>
      <c r="BZ26" s="388"/>
      <c r="CA26" s="388"/>
      <c r="CB26" s="388"/>
      <c r="CC26" s="388"/>
      <c r="CD26" s="388"/>
      <c r="CE26" s="401"/>
      <c r="CF26" s="387"/>
      <c r="CG26" s="388"/>
      <c r="CH26" s="388"/>
      <c r="CI26" s="388"/>
      <c r="CJ26" s="388"/>
      <c r="CK26" s="388"/>
      <c r="CL26" s="388"/>
      <c r="CM26" s="388"/>
      <c r="CN26" s="388"/>
      <c r="CO26" s="388"/>
      <c r="CP26" s="388"/>
      <c r="CQ26" s="388"/>
      <c r="CR26" s="401"/>
      <c r="CS26" s="387"/>
      <c r="CT26" s="388"/>
      <c r="CU26" s="388"/>
      <c r="CV26" s="388"/>
      <c r="CW26" s="388"/>
      <c r="CX26" s="388"/>
      <c r="CY26" s="388"/>
      <c r="CZ26" s="388"/>
      <c r="DA26" s="388"/>
      <c r="DB26" s="388"/>
      <c r="DC26" s="388"/>
      <c r="DD26" s="388"/>
      <c r="DE26" s="401"/>
      <c r="DF26" s="389" t="s">
        <v>168</v>
      </c>
      <c r="DG26" s="390"/>
      <c r="DH26" s="390"/>
      <c r="DI26" s="390"/>
      <c r="DJ26" s="390"/>
      <c r="DK26" s="390"/>
      <c r="DL26" s="390"/>
      <c r="DM26" s="390"/>
      <c r="DN26" s="390"/>
      <c r="DO26" s="390"/>
      <c r="DP26" s="390"/>
      <c r="DQ26" s="390"/>
      <c r="DR26" s="391"/>
      <c r="DS26" s="389" t="s">
        <v>169</v>
      </c>
      <c r="DT26" s="390"/>
      <c r="DU26" s="390"/>
      <c r="DV26" s="390"/>
      <c r="DW26" s="390"/>
      <c r="DX26" s="390"/>
      <c r="DY26" s="390"/>
      <c r="DZ26" s="390"/>
      <c r="EA26" s="390"/>
      <c r="EB26" s="390"/>
      <c r="EC26" s="390"/>
      <c r="ED26" s="390"/>
      <c r="EE26" s="391"/>
      <c r="EF26" s="389" t="s">
        <v>170</v>
      </c>
      <c r="EG26" s="390"/>
      <c r="EH26" s="390"/>
      <c r="EI26" s="390"/>
      <c r="EJ26" s="390"/>
      <c r="EK26" s="390"/>
      <c r="EL26" s="390"/>
      <c r="EM26" s="390"/>
      <c r="EN26" s="390"/>
      <c r="EO26" s="390"/>
      <c r="EP26" s="390"/>
      <c r="EQ26" s="390"/>
      <c r="ER26" s="391"/>
      <c r="ES26" s="387"/>
      <c r="ET26" s="388"/>
      <c r="EU26" s="388"/>
      <c r="EV26" s="388"/>
      <c r="EW26" s="388"/>
      <c r="EX26" s="388"/>
      <c r="EY26" s="388"/>
      <c r="EZ26" s="388"/>
      <c r="FA26" s="388"/>
      <c r="FB26" s="388"/>
      <c r="FC26" s="388"/>
      <c r="FD26" s="388"/>
      <c r="FE26" s="388"/>
    </row>
    <row r="27" spans="1:161" ht="12" thickBot="1">
      <c r="A27" s="412" t="s">
        <v>171</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3"/>
      <c r="BX27" s="414" t="s">
        <v>172</v>
      </c>
      <c r="BY27" s="415"/>
      <c r="BZ27" s="415"/>
      <c r="CA27" s="415"/>
      <c r="CB27" s="415"/>
      <c r="CC27" s="415"/>
      <c r="CD27" s="415"/>
      <c r="CE27" s="416"/>
      <c r="CF27" s="414" t="s">
        <v>173</v>
      </c>
      <c r="CG27" s="415"/>
      <c r="CH27" s="415"/>
      <c r="CI27" s="415"/>
      <c r="CJ27" s="415"/>
      <c r="CK27" s="415"/>
      <c r="CL27" s="415"/>
      <c r="CM27" s="415"/>
      <c r="CN27" s="415"/>
      <c r="CO27" s="415"/>
      <c r="CP27" s="415"/>
      <c r="CQ27" s="415"/>
      <c r="CR27" s="416"/>
      <c r="CS27" s="414" t="s">
        <v>174</v>
      </c>
      <c r="CT27" s="415"/>
      <c r="CU27" s="415"/>
      <c r="CV27" s="415"/>
      <c r="CW27" s="415"/>
      <c r="CX27" s="415"/>
      <c r="CY27" s="415"/>
      <c r="CZ27" s="415"/>
      <c r="DA27" s="415"/>
      <c r="DB27" s="415"/>
      <c r="DC27" s="415"/>
      <c r="DD27" s="415"/>
      <c r="DE27" s="416"/>
      <c r="DF27" s="414" t="s">
        <v>175</v>
      </c>
      <c r="DG27" s="415"/>
      <c r="DH27" s="415"/>
      <c r="DI27" s="415"/>
      <c r="DJ27" s="415"/>
      <c r="DK27" s="415"/>
      <c r="DL27" s="415"/>
      <c r="DM27" s="415"/>
      <c r="DN27" s="415"/>
      <c r="DO27" s="415"/>
      <c r="DP27" s="415"/>
      <c r="DQ27" s="415"/>
      <c r="DR27" s="416"/>
      <c r="DS27" s="414" t="s">
        <v>176</v>
      </c>
      <c r="DT27" s="415"/>
      <c r="DU27" s="415"/>
      <c r="DV27" s="415"/>
      <c r="DW27" s="415"/>
      <c r="DX27" s="415"/>
      <c r="DY27" s="415"/>
      <c r="DZ27" s="415"/>
      <c r="EA27" s="415"/>
      <c r="EB27" s="415"/>
      <c r="EC27" s="415"/>
      <c r="ED27" s="415"/>
      <c r="EE27" s="416"/>
      <c r="EF27" s="414" t="s">
        <v>177</v>
      </c>
      <c r="EG27" s="415"/>
      <c r="EH27" s="415"/>
      <c r="EI27" s="415"/>
      <c r="EJ27" s="415"/>
      <c r="EK27" s="415"/>
      <c r="EL27" s="415"/>
      <c r="EM27" s="415"/>
      <c r="EN27" s="415"/>
      <c r="EO27" s="415"/>
      <c r="EP27" s="415"/>
      <c r="EQ27" s="415"/>
      <c r="ER27" s="416"/>
      <c r="ES27" s="414" t="s">
        <v>178</v>
      </c>
      <c r="ET27" s="415"/>
      <c r="EU27" s="415"/>
      <c r="EV27" s="415"/>
      <c r="EW27" s="415"/>
      <c r="EX27" s="415"/>
      <c r="EY27" s="415"/>
      <c r="EZ27" s="415"/>
      <c r="FA27" s="415"/>
      <c r="FB27" s="415"/>
      <c r="FC27" s="415"/>
      <c r="FD27" s="415"/>
      <c r="FE27" s="415"/>
    </row>
    <row r="28" spans="1:161" ht="12.75" customHeight="1">
      <c r="A28" s="366" t="s">
        <v>179</v>
      </c>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232" t="s">
        <v>78</v>
      </c>
      <c r="BY28" s="233"/>
      <c r="BZ28" s="233"/>
      <c r="CA28" s="233"/>
      <c r="CB28" s="233"/>
      <c r="CC28" s="233"/>
      <c r="CD28" s="233"/>
      <c r="CE28" s="234"/>
      <c r="CF28" s="235" t="s">
        <v>21</v>
      </c>
      <c r="CG28" s="233"/>
      <c r="CH28" s="233"/>
      <c r="CI28" s="233"/>
      <c r="CJ28" s="233"/>
      <c r="CK28" s="233"/>
      <c r="CL28" s="233"/>
      <c r="CM28" s="233"/>
      <c r="CN28" s="233"/>
      <c r="CO28" s="233"/>
      <c r="CP28" s="233"/>
      <c r="CQ28" s="233"/>
      <c r="CR28" s="234"/>
      <c r="CS28" s="235" t="s">
        <v>21</v>
      </c>
      <c r="CT28" s="233"/>
      <c r="CU28" s="233"/>
      <c r="CV28" s="233"/>
      <c r="CW28" s="233"/>
      <c r="CX28" s="233"/>
      <c r="CY28" s="233"/>
      <c r="CZ28" s="233"/>
      <c r="DA28" s="233"/>
      <c r="DB28" s="233"/>
      <c r="DC28" s="233"/>
      <c r="DD28" s="233"/>
      <c r="DE28" s="234"/>
      <c r="DF28" s="236">
        <v>0</v>
      </c>
      <c r="DG28" s="237"/>
      <c r="DH28" s="237"/>
      <c r="DI28" s="237"/>
      <c r="DJ28" s="237"/>
      <c r="DK28" s="237"/>
      <c r="DL28" s="237"/>
      <c r="DM28" s="237"/>
      <c r="DN28" s="237"/>
      <c r="DO28" s="237"/>
      <c r="DP28" s="237"/>
      <c r="DQ28" s="237"/>
      <c r="DR28" s="238"/>
      <c r="DS28" s="236"/>
      <c r="DT28" s="237"/>
      <c r="DU28" s="237"/>
      <c r="DV28" s="237"/>
      <c r="DW28" s="237"/>
      <c r="DX28" s="237"/>
      <c r="DY28" s="237"/>
      <c r="DZ28" s="237"/>
      <c r="EA28" s="237"/>
      <c r="EB28" s="237"/>
      <c r="EC28" s="237"/>
      <c r="ED28" s="237"/>
      <c r="EE28" s="238"/>
      <c r="EF28" s="236"/>
      <c r="EG28" s="237"/>
      <c r="EH28" s="237"/>
      <c r="EI28" s="237"/>
      <c r="EJ28" s="237"/>
      <c r="EK28" s="237"/>
      <c r="EL28" s="237"/>
      <c r="EM28" s="237"/>
      <c r="EN28" s="237"/>
      <c r="EO28" s="237"/>
      <c r="EP28" s="237"/>
      <c r="EQ28" s="237"/>
      <c r="ER28" s="238"/>
      <c r="ES28" s="236"/>
      <c r="ET28" s="237"/>
      <c r="EU28" s="237"/>
      <c r="EV28" s="237"/>
      <c r="EW28" s="237"/>
      <c r="EX28" s="237"/>
      <c r="EY28" s="237"/>
      <c r="EZ28" s="237"/>
      <c r="FA28" s="237"/>
      <c r="FB28" s="237"/>
      <c r="FC28" s="237"/>
      <c r="FD28" s="237"/>
      <c r="FE28" s="239"/>
    </row>
    <row r="29" spans="1:161" ht="12.75" customHeight="1">
      <c r="A29" s="366" t="s">
        <v>180</v>
      </c>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210" t="s">
        <v>181</v>
      </c>
      <c r="BY29" s="211"/>
      <c r="BZ29" s="211"/>
      <c r="CA29" s="211"/>
      <c r="CB29" s="211"/>
      <c r="CC29" s="211"/>
      <c r="CD29" s="211"/>
      <c r="CE29" s="212"/>
      <c r="CF29" s="213" t="s">
        <v>21</v>
      </c>
      <c r="CG29" s="211"/>
      <c r="CH29" s="211"/>
      <c r="CI29" s="211"/>
      <c r="CJ29" s="211"/>
      <c r="CK29" s="211"/>
      <c r="CL29" s="211"/>
      <c r="CM29" s="211"/>
      <c r="CN29" s="211"/>
      <c r="CO29" s="211"/>
      <c r="CP29" s="211"/>
      <c r="CQ29" s="211"/>
      <c r="CR29" s="212"/>
      <c r="CS29" s="213" t="s">
        <v>21</v>
      </c>
      <c r="CT29" s="211"/>
      <c r="CU29" s="211"/>
      <c r="CV29" s="211"/>
      <c r="CW29" s="211"/>
      <c r="CX29" s="211"/>
      <c r="CY29" s="211"/>
      <c r="CZ29" s="211"/>
      <c r="DA29" s="211"/>
      <c r="DB29" s="211"/>
      <c r="DC29" s="211"/>
      <c r="DD29" s="211"/>
      <c r="DE29" s="212"/>
      <c r="DF29" s="300">
        <v>0</v>
      </c>
      <c r="DG29" s="218"/>
      <c r="DH29" s="218"/>
      <c r="DI29" s="218"/>
      <c r="DJ29" s="218"/>
      <c r="DK29" s="218"/>
      <c r="DL29" s="218"/>
      <c r="DM29" s="218"/>
      <c r="DN29" s="218"/>
      <c r="DO29" s="218"/>
      <c r="DP29" s="218"/>
      <c r="DQ29" s="218"/>
      <c r="DR29" s="219"/>
      <c r="DS29" s="300">
        <v>0</v>
      </c>
      <c r="DT29" s="218"/>
      <c r="DU29" s="218"/>
      <c r="DV29" s="218"/>
      <c r="DW29" s="218"/>
      <c r="DX29" s="218"/>
      <c r="DY29" s="218"/>
      <c r="DZ29" s="218"/>
      <c r="EA29" s="218"/>
      <c r="EB29" s="218"/>
      <c r="EC29" s="218"/>
      <c r="ED29" s="218"/>
      <c r="EE29" s="219"/>
      <c r="EF29" s="300">
        <v>0</v>
      </c>
      <c r="EG29" s="218"/>
      <c r="EH29" s="218"/>
      <c r="EI29" s="218"/>
      <c r="EJ29" s="218"/>
      <c r="EK29" s="218"/>
      <c r="EL29" s="218"/>
      <c r="EM29" s="218"/>
      <c r="EN29" s="218"/>
      <c r="EO29" s="218"/>
      <c r="EP29" s="218"/>
      <c r="EQ29" s="218"/>
      <c r="ER29" s="219"/>
      <c r="ES29" s="217"/>
      <c r="ET29" s="218"/>
      <c r="EU29" s="218"/>
      <c r="EV29" s="218"/>
      <c r="EW29" s="218"/>
      <c r="EX29" s="218"/>
      <c r="EY29" s="218"/>
      <c r="EZ29" s="218"/>
      <c r="FA29" s="218"/>
      <c r="FB29" s="218"/>
      <c r="FC29" s="218"/>
      <c r="FD29" s="218"/>
      <c r="FE29" s="220"/>
    </row>
    <row r="30" spans="1:161">
      <c r="A30" s="283" t="s">
        <v>182</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4" t="s">
        <v>183</v>
      </c>
      <c r="BY30" s="285"/>
      <c r="BZ30" s="285"/>
      <c r="CA30" s="285"/>
      <c r="CB30" s="285"/>
      <c r="CC30" s="285"/>
      <c r="CD30" s="285"/>
      <c r="CE30" s="286"/>
      <c r="CF30" s="287"/>
      <c r="CG30" s="285"/>
      <c r="CH30" s="285"/>
      <c r="CI30" s="285"/>
      <c r="CJ30" s="285"/>
      <c r="CK30" s="285"/>
      <c r="CL30" s="285"/>
      <c r="CM30" s="285"/>
      <c r="CN30" s="285"/>
      <c r="CO30" s="285"/>
      <c r="CP30" s="285"/>
      <c r="CQ30" s="285"/>
      <c r="CR30" s="286"/>
      <c r="CS30" s="213"/>
      <c r="CT30" s="211"/>
      <c r="CU30" s="211"/>
      <c r="CV30" s="211"/>
      <c r="CW30" s="211"/>
      <c r="CX30" s="211"/>
      <c r="CY30" s="211"/>
      <c r="CZ30" s="211"/>
      <c r="DA30" s="211"/>
      <c r="DB30" s="211"/>
      <c r="DC30" s="211"/>
      <c r="DD30" s="211"/>
      <c r="DE30" s="212"/>
      <c r="DF30" s="301">
        <f>DF32+DF34+DF36+DF38+DF39+DF47</f>
        <v>42439123.859999999</v>
      </c>
      <c r="DG30" s="218"/>
      <c r="DH30" s="218"/>
      <c r="DI30" s="218"/>
      <c r="DJ30" s="218"/>
      <c r="DK30" s="218"/>
      <c r="DL30" s="218"/>
      <c r="DM30" s="218"/>
      <c r="DN30" s="218"/>
      <c r="DO30" s="218"/>
      <c r="DP30" s="218"/>
      <c r="DQ30" s="218"/>
      <c r="DR30" s="219"/>
      <c r="DS30" s="217">
        <f>DS32+DS34+DS36+DS38+DS39+DS47</f>
        <v>46346293</v>
      </c>
      <c r="DT30" s="218"/>
      <c r="DU30" s="218"/>
      <c r="DV30" s="218"/>
      <c r="DW30" s="218"/>
      <c r="DX30" s="218"/>
      <c r="DY30" s="218"/>
      <c r="DZ30" s="218"/>
      <c r="EA30" s="218"/>
      <c r="EB30" s="218"/>
      <c r="EC30" s="218"/>
      <c r="ED30" s="218"/>
      <c r="EE30" s="219"/>
      <c r="EF30" s="217">
        <f t="shared" ref="EF30" si="0">EF32+EF34+EF36+EF38+EF39+EF47</f>
        <v>46346293</v>
      </c>
      <c r="EG30" s="218"/>
      <c r="EH30" s="218"/>
      <c r="EI30" s="218"/>
      <c r="EJ30" s="218"/>
      <c r="EK30" s="218"/>
      <c r="EL30" s="218"/>
      <c r="EM30" s="218"/>
      <c r="EN30" s="218"/>
      <c r="EO30" s="218"/>
      <c r="EP30" s="218"/>
      <c r="EQ30" s="218"/>
      <c r="ER30" s="219"/>
      <c r="ES30" s="217"/>
      <c r="ET30" s="218"/>
      <c r="EU30" s="218"/>
      <c r="EV30" s="218"/>
      <c r="EW30" s="218"/>
      <c r="EX30" s="218"/>
      <c r="EY30" s="218"/>
      <c r="EZ30" s="218"/>
      <c r="FA30" s="218"/>
      <c r="FB30" s="218"/>
      <c r="FC30" s="218"/>
      <c r="FD30" s="218"/>
      <c r="FE30" s="220"/>
    </row>
    <row r="31" spans="1:161" ht="22.5" customHeight="1">
      <c r="A31" s="341" t="s">
        <v>184</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210" t="s">
        <v>185</v>
      </c>
      <c r="BY31" s="211"/>
      <c r="BZ31" s="211"/>
      <c r="CA31" s="211"/>
      <c r="CB31" s="211"/>
      <c r="CC31" s="211"/>
      <c r="CD31" s="211"/>
      <c r="CE31" s="212"/>
      <c r="CF31" s="213" t="s">
        <v>186</v>
      </c>
      <c r="CG31" s="211"/>
      <c r="CH31" s="211"/>
      <c r="CI31" s="211"/>
      <c r="CJ31" s="211"/>
      <c r="CK31" s="211"/>
      <c r="CL31" s="211"/>
      <c r="CM31" s="211"/>
      <c r="CN31" s="211"/>
      <c r="CO31" s="211"/>
      <c r="CP31" s="211"/>
      <c r="CQ31" s="211"/>
      <c r="CR31" s="212"/>
      <c r="CS31" s="213"/>
      <c r="CT31" s="211"/>
      <c r="CU31" s="211"/>
      <c r="CV31" s="211"/>
      <c r="CW31" s="211"/>
      <c r="CX31" s="211"/>
      <c r="CY31" s="211"/>
      <c r="CZ31" s="211"/>
      <c r="DA31" s="211"/>
      <c r="DB31" s="211"/>
      <c r="DC31" s="211"/>
      <c r="DD31" s="211"/>
      <c r="DE31" s="212"/>
      <c r="DF31" s="217"/>
      <c r="DG31" s="218"/>
      <c r="DH31" s="218"/>
      <c r="DI31" s="218"/>
      <c r="DJ31" s="218"/>
      <c r="DK31" s="218"/>
      <c r="DL31" s="218"/>
      <c r="DM31" s="218"/>
      <c r="DN31" s="218"/>
      <c r="DO31" s="218"/>
      <c r="DP31" s="218"/>
      <c r="DQ31" s="218"/>
      <c r="DR31" s="219"/>
      <c r="DS31" s="217">
        <f>DS32+DS34</f>
        <v>463393.76</v>
      </c>
      <c r="DT31" s="218"/>
      <c r="DU31" s="218"/>
      <c r="DV31" s="218"/>
      <c r="DW31" s="218"/>
      <c r="DX31" s="218"/>
      <c r="DY31" s="218"/>
      <c r="DZ31" s="218"/>
      <c r="EA31" s="218"/>
      <c r="EB31" s="218"/>
      <c r="EC31" s="218"/>
      <c r="ED31" s="218"/>
      <c r="EE31" s="219"/>
      <c r="EF31" s="217">
        <f>EF32+EF34</f>
        <v>463393.76</v>
      </c>
      <c r="EG31" s="218"/>
      <c r="EH31" s="218"/>
      <c r="EI31" s="218"/>
      <c r="EJ31" s="218"/>
      <c r="EK31" s="218"/>
      <c r="EL31" s="218"/>
      <c r="EM31" s="218"/>
      <c r="EN31" s="218"/>
      <c r="EO31" s="218"/>
      <c r="EP31" s="218"/>
      <c r="EQ31" s="218"/>
      <c r="ER31" s="219"/>
      <c r="ES31" s="217"/>
      <c r="ET31" s="218"/>
      <c r="EU31" s="218"/>
      <c r="EV31" s="218"/>
      <c r="EW31" s="218"/>
      <c r="EX31" s="218"/>
      <c r="EY31" s="218"/>
      <c r="EZ31" s="218"/>
      <c r="FA31" s="218"/>
      <c r="FB31" s="218"/>
      <c r="FC31" s="218"/>
      <c r="FD31" s="218"/>
      <c r="FE31" s="220"/>
    </row>
    <row r="32" spans="1:161">
      <c r="A32" s="355" t="s">
        <v>2</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37" t="s">
        <v>187</v>
      </c>
      <c r="BY32" s="338"/>
      <c r="BZ32" s="338"/>
      <c r="CA32" s="338"/>
      <c r="CB32" s="338"/>
      <c r="CC32" s="338"/>
      <c r="CD32" s="338"/>
      <c r="CE32" s="339"/>
      <c r="CF32" s="340" t="s">
        <v>411</v>
      </c>
      <c r="CG32" s="338"/>
      <c r="CH32" s="338"/>
      <c r="CI32" s="338"/>
      <c r="CJ32" s="338"/>
      <c r="CK32" s="338"/>
      <c r="CL32" s="338"/>
      <c r="CM32" s="338"/>
      <c r="CN32" s="338"/>
      <c r="CO32" s="338"/>
      <c r="CP32" s="338"/>
      <c r="CQ32" s="338"/>
      <c r="CR32" s="339"/>
      <c r="CS32" s="340"/>
      <c r="CT32" s="338"/>
      <c r="CU32" s="338"/>
      <c r="CV32" s="338"/>
      <c r="CW32" s="338"/>
      <c r="CX32" s="338"/>
      <c r="CY32" s="338"/>
      <c r="CZ32" s="338"/>
      <c r="DA32" s="338"/>
      <c r="DB32" s="338"/>
      <c r="DC32" s="338"/>
      <c r="DD32" s="338"/>
      <c r="DE32" s="339"/>
      <c r="DF32" s="228">
        <v>0</v>
      </c>
      <c r="DG32" s="229"/>
      <c r="DH32" s="229"/>
      <c r="DI32" s="229"/>
      <c r="DJ32" s="229"/>
      <c r="DK32" s="229"/>
      <c r="DL32" s="229"/>
      <c r="DM32" s="229"/>
      <c r="DN32" s="229"/>
      <c r="DO32" s="229"/>
      <c r="DP32" s="229"/>
      <c r="DQ32" s="229"/>
      <c r="DR32" s="230"/>
      <c r="DS32" s="228">
        <v>63393.760000000002</v>
      </c>
      <c r="DT32" s="229"/>
      <c r="DU32" s="229"/>
      <c r="DV32" s="229"/>
      <c r="DW32" s="229"/>
      <c r="DX32" s="229"/>
      <c r="DY32" s="229"/>
      <c r="DZ32" s="229"/>
      <c r="EA32" s="229"/>
      <c r="EB32" s="229"/>
      <c r="EC32" s="229"/>
      <c r="ED32" s="229"/>
      <c r="EE32" s="230"/>
      <c r="EF32" s="228">
        <v>63393.760000000002</v>
      </c>
      <c r="EG32" s="229"/>
      <c r="EH32" s="229"/>
      <c r="EI32" s="229"/>
      <c r="EJ32" s="229"/>
      <c r="EK32" s="229"/>
      <c r="EL32" s="229"/>
      <c r="EM32" s="229"/>
      <c r="EN32" s="229"/>
      <c r="EO32" s="229"/>
      <c r="EP32" s="229"/>
      <c r="EQ32" s="229"/>
      <c r="ER32" s="230"/>
      <c r="ES32" s="228"/>
      <c r="ET32" s="229"/>
      <c r="EU32" s="229"/>
      <c r="EV32" s="229"/>
      <c r="EW32" s="229"/>
      <c r="EX32" s="229"/>
      <c r="EY32" s="229"/>
      <c r="EZ32" s="229"/>
      <c r="FA32" s="229"/>
      <c r="FB32" s="229"/>
      <c r="FC32" s="229"/>
      <c r="FD32" s="229"/>
      <c r="FE32" s="231"/>
    </row>
    <row r="33" spans="1:161" ht="12" thickBot="1">
      <c r="A33" s="356" t="s">
        <v>410</v>
      </c>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7"/>
      <c r="BX33" s="358"/>
      <c r="BY33" s="359"/>
      <c r="BZ33" s="359"/>
      <c r="CA33" s="359"/>
      <c r="CB33" s="359"/>
      <c r="CC33" s="359"/>
      <c r="CD33" s="359"/>
      <c r="CE33" s="360"/>
      <c r="CF33" s="361"/>
      <c r="CG33" s="359"/>
      <c r="CH33" s="359"/>
      <c r="CI33" s="359"/>
      <c r="CJ33" s="359"/>
      <c r="CK33" s="359"/>
      <c r="CL33" s="359"/>
      <c r="CM33" s="359"/>
      <c r="CN33" s="359"/>
      <c r="CO33" s="359"/>
      <c r="CP33" s="359"/>
      <c r="CQ33" s="359"/>
      <c r="CR33" s="360"/>
      <c r="CS33" s="361"/>
      <c r="CT33" s="359"/>
      <c r="CU33" s="359"/>
      <c r="CV33" s="359"/>
      <c r="CW33" s="359"/>
      <c r="CX33" s="359"/>
      <c r="CY33" s="359"/>
      <c r="CZ33" s="359"/>
      <c r="DA33" s="359"/>
      <c r="DB33" s="359"/>
      <c r="DC33" s="359"/>
      <c r="DD33" s="359"/>
      <c r="DE33" s="360"/>
      <c r="DF33" s="362"/>
      <c r="DG33" s="363"/>
      <c r="DH33" s="363"/>
      <c r="DI33" s="363"/>
      <c r="DJ33" s="363"/>
      <c r="DK33" s="363"/>
      <c r="DL33" s="363"/>
      <c r="DM33" s="363"/>
      <c r="DN33" s="363"/>
      <c r="DO33" s="363"/>
      <c r="DP33" s="363"/>
      <c r="DQ33" s="363"/>
      <c r="DR33" s="364"/>
      <c r="DS33" s="362"/>
      <c r="DT33" s="363"/>
      <c r="DU33" s="363"/>
      <c r="DV33" s="363"/>
      <c r="DW33" s="363"/>
      <c r="DX33" s="363"/>
      <c r="DY33" s="363"/>
      <c r="DZ33" s="363"/>
      <c r="EA33" s="363"/>
      <c r="EB33" s="363"/>
      <c r="EC33" s="363"/>
      <c r="ED33" s="363"/>
      <c r="EE33" s="364"/>
      <c r="EF33" s="362"/>
      <c r="EG33" s="363"/>
      <c r="EH33" s="363"/>
      <c r="EI33" s="363"/>
      <c r="EJ33" s="363"/>
      <c r="EK33" s="363"/>
      <c r="EL33" s="363"/>
      <c r="EM33" s="363"/>
      <c r="EN33" s="363"/>
      <c r="EO33" s="363"/>
      <c r="EP33" s="363"/>
      <c r="EQ33" s="363"/>
      <c r="ER33" s="364"/>
      <c r="ES33" s="362"/>
      <c r="ET33" s="363"/>
      <c r="EU33" s="363"/>
      <c r="EV33" s="363"/>
      <c r="EW33" s="363"/>
      <c r="EX33" s="363"/>
      <c r="EY33" s="363"/>
      <c r="EZ33" s="363"/>
      <c r="FA33" s="363"/>
      <c r="FB33" s="363"/>
      <c r="FC33" s="363"/>
      <c r="FD33" s="363"/>
      <c r="FE33" s="365"/>
    </row>
    <row r="34" spans="1:161">
      <c r="A34" s="356" t="s">
        <v>132</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7"/>
      <c r="BX34" s="337" t="s">
        <v>187</v>
      </c>
      <c r="BY34" s="338"/>
      <c r="BZ34" s="338"/>
      <c r="CA34" s="338"/>
      <c r="CB34" s="338"/>
      <c r="CC34" s="338"/>
      <c r="CD34" s="338"/>
      <c r="CE34" s="339"/>
      <c r="CF34" s="340" t="s">
        <v>412</v>
      </c>
      <c r="CG34" s="338"/>
      <c r="CH34" s="338"/>
      <c r="CI34" s="338"/>
      <c r="CJ34" s="338"/>
      <c r="CK34" s="338"/>
      <c r="CL34" s="338"/>
      <c r="CM34" s="338"/>
      <c r="CN34" s="338"/>
      <c r="CO34" s="338"/>
      <c r="CP34" s="338"/>
      <c r="CQ34" s="338"/>
      <c r="CR34" s="339"/>
      <c r="CS34" s="340"/>
      <c r="CT34" s="338"/>
      <c r="CU34" s="338"/>
      <c r="CV34" s="338"/>
      <c r="CW34" s="338"/>
      <c r="CX34" s="338"/>
      <c r="CY34" s="338"/>
      <c r="CZ34" s="338"/>
      <c r="DA34" s="338"/>
      <c r="DB34" s="338"/>
      <c r="DC34" s="338"/>
      <c r="DD34" s="338"/>
      <c r="DE34" s="339"/>
      <c r="DF34" s="228">
        <v>0</v>
      </c>
      <c r="DG34" s="229"/>
      <c r="DH34" s="229"/>
      <c r="DI34" s="229"/>
      <c r="DJ34" s="229"/>
      <c r="DK34" s="229"/>
      <c r="DL34" s="229"/>
      <c r="DM34" s="229"/>
      <c r="DN34" s="229"/>
      <c r="DO34" s="229"/>
      <c r="DP34" s="229"/>
      <c r="DQ34" s="229"/>
      <c r="DR34" s="230"/>
      <c r="DS34" s="228">
        <v>400000</v>
      </c>
      <c r="DT34" s="229"/>
      <c r="DU34" s="229"/>
      <c r="DV34" s="229"/>
      <c r="DW34" s="229"/>
      <c r="DX34" s="229"/>
      <c r="DY34" s="229"/>
      <c r="DZ34" s="229"/>
      <c r="EA34" s="229"/>
      <c r="EB34" s="229"/>
      <c r="EC34" s="229"/>
      <c r="ED34" s="229"/>
      <c r="EE34" s="230"/>
      <c r="EF34" s="228">
        <v>400000</v>
      </c>
      <c r="EG34" s="229"/>
      <c r="EH34" s="229"/>
      <c r="EI34" s="229"/>
      <c r="EJ34" s="229"/>
      <c r="EK34" s="229"/>
      <c r="EL34" s="229"/>
      <c r="EM34" s="229"/>
      <c r="EN34" s="229"/>
      <c r="EO34" s="229"/>
      <c r="EP34" s="229"/>
      <c r="EQ34" s="229"/>
      <c r="ER34" s="230"/>
      <c r="ES34" s="228"/>
      <c r="ET34" s="229"/>
      <c r="EU34" s="229"/>
      <c r="EV34" s="229"/>
      <c r="EW34" s="229"/>
      <c r="EX34" s="229"/>
      <c r="EY34" s="229"/>
      <c r="EZ34" s="229"/>
      <c r="FA34" s="229"/>
      <c r="FB34" s="229"/>
      <c r="FC34" s="229"/>
      <c r="FD34" s="229"/>
      <c r="FE34" s="231"/>
    </row>
    <row r="35" spans="1:161" ht="10.5" customHeight="1" thickBot="1">
      <c r="A35" s="292" t="s">
        <v>188</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4"/>
      <c r="BX35" s="358"/>
      <c r="BY35" s="359"/>
      <c r="BZ35" s="359"/>
      <c r="CA35" s="359"/>
      <c r="CB35" s="359"/>
      <c r="CC35" s="359"/>
      <c r="CD35" s="359"/>
      <c r="CE35" s="360"/>
      <c r="CF35" s="361"/>
      <c r="CG35" s="359"/>
      <c r="CH35" s="359"/>
      <c r="CI35" s="359"/>
      <c r="CJ35" s="359"/>
      <c r="CK35" s="359"/>
      <c r="CL35" s="359"/>
      <c r="CM35" s="359"/>
      <c r="CN35" s="359"/>
      <c r="CO35" s="359"/>
      <c r="CP35" s="359"/>
      <c r="CQ35" s="359"/>
      <c r="CR35" s="360"/>
      <c r="CS35" s="361"/>
      <c r="CT35" s="359"/>
      <c r="CU35" s="359"/>
      <c r="CV35" s="359"/>
      <c r="CW35" s="359"/>
      <c r="CX35" s="359"/>
      <c r="CY35" s="359"/>
      <c r="CZ35" s="359"/>
      <c r="DA35" s="359"/>
      <c r="DB35" s="359"/>
      <c r="DC35" s="359"/>
      <c r="DD35" s="359"/>
      <c r="DE35" s="360"/>
      <c r="DF35" s="362"/>
      <c r="DG35" s="363"/>
      <c r="DH35" s="363"/>
      <c r="DI35" s="363"/>
      <c r="DJ35" s="363"/>
      <c r="DK35" s="363"/>
      <c r="DL35" s="363"/>
      <c r="DM35" s="363"/>
      <c r="DN35" s="363"/>
      <c r="DO35" s="363"/>
      <c r="DP35" s="363"/>
      <c r="DQ35" s="363"/>
      <c r="DR35" s="364"/>
      <c r="DS35" s="362"/>
      <c r="DT35" s="363"/>
      <c r="DU35" s="363"/>
      <c r="DV35" s="363"/>
      <c r="DW35" s="363"/>
      <c r="DX35" s="363"/>
      <c r="DY35" s="363"/>
      <c r="DZ35" s="363"/>
      <c r="EA35" s="363"/>
      <c r="EB35" s="363"/>
      <c r="EC35" s="363"/>
      <c r="ED35" s="363"/>
      <c r="EE35" s="364"/>
      <c r="EF35" s="362"/>
      <c r="EG35" s="363"/>
      <c r="EH35" s="363"/>
      <c r="EI35" s="363"/>
      <c r="EJ35" s="363"/>
      <c r="EK35" s="363"/>
      <c r="EL35" s="363"/>
      <c r="EM35" s="363"/>
      <c r="EN35" s="363"/>
      <c r="EO35" s="363"/>
      <c r="EP35" s="363"/>
      <c r="EQ35" s="363"/>
      <c r="ER35" s="364"/>
      <c r="ES35" s="362"/>
      <c r="ET35" s="363"/>
      <c r="EU35" s="363"/>
      <c r="EV35" s="363"/>
      <c r="EW35" s="363"/>
      <c r="EX35" s="363"/>
      <c r="EY35" s="363"/>
      <c r="EZ35" s="363"/>
      <c r="FA35" s="363"/>
      <c r="FB35" s="363"/>
      <c r="FC35" s="363"/>
      <c r="FD35" s="363"/>
      <c r="FE35" s="365"/>
    </row>
    <row r="36" spans="1:161" ht="51" customHeight="1">
      <c r="A36" s="208" t="s">
        <v>190</v>
      </c>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10" t="s">
        <v>191</v>
      </c>
      <c r="BY36" s="211"/>
      <c r="BZ36" s="211"/>
      <c r="CA36" s="211"/>
      <c r="CB36" s="211"/>
      <c r="CC36" s="211"/>
      <c r="CD36" s="211"/>
      <c r="CE36" s="212"/>
      <c r="CF36" s="213" t="s">
        <v>189</v>
      </c>
      <c r="CG36" s="211"/>
      <c r="CH36" s="211"/>
      <c r="CI36" s="211"/>
      <c r="CJ36" s="211"/>
      <c r="CK36" s="211"/>
      <c r="CL36" s="211"/>
      <c r="CM36" s="211"/>
      <c r="CN36" s="211"/>
      <c r="CO36" s="211"/>
      <c r="CP36" s="211"/>
      <c r="CQ36" s="211"/>
      <c r="CR36" s="212"/>
      <c r="CS36" s="213"/>
      <c r="CT36" s="211"/>
      <c r="CU36" s="211"/>
      <c r="CV36" s="211"/>
      <c r="CW36" s="211"/>
      <c r="CX36" s="211"/>
      <c r="CY36" s="211"/>
      <c r="CZ36" s="211"/>
      <c r="DA36" s="211"/>
      <c r="DB36" s="211"/>
      <c r="DC36" s="211"/>
      <c r="DD36" s="211"/>
      <c r="DE36" s="212"/>
      <c r="DF36" s="301">
        <f>16877389+5096970+140140+151434+8865+660+5402944+1631692+3164189+140608+11176+347000+347000</f>
        <v>33320067</v>
      </c>
      <c r="DG36" s="302"/>
      <c r="DH36" s="302"/>
      <c r="DI36" s="302"/>
      <c r="DJ36" s="302"/>
      <c r="DK36" s="302"/>
      <c r="DL36" s="302"/>
      <c r="DM36" s="302"/>
      <c r="DN36" s="302"/>
      <c r="DO36" s="302"/>
      <c r="DP36" s="302"/>
      <c r="DQ36" s="302"/>
      <c r="DR36" s="303"/>
      <c r="DS36" s="217">
        <v>12980750</v>
      </c>
      <c r="DT36" s="218"/>
      <c r="DU36" s="218"/>
      <c r="DV36" s="218"/>
      <c r="DW36" s="218"/>
      <c r="DX36" s="218"/>
      <c r="DY36" s="218"/>
      <c r="DZ36" s="218"/>
      <c r="EA36" s="218"/>
      <c r="EB36" s="218"/>
      <c r="EC36" s="218"/>
      <c r="ED36" s="218"/>
      <c r="EE36" s="219"/>
      <c r="EF36" s="217">
        <v>12980750</v>
      </c>
      <c r="EG36" s="218"/>
      <c r="EH36" s="218"/>
      <c r="EI36" s="218"/>
      <c r="EJ36" s="218"/>
      <c r="EK36" s="218"/>
      <c r="EL36" s="218"/>
      <c r="EM36" s="218"/>
      <c r="EN36" s="218"/>
      <c r="EO36" s="218"/>
      <c r="EP36" s="218"/>
      <c r="EQ36" s="218"/>
      <c r="ER36" s="219"/>
      <c r="ES36" s="217"/>
      <c r="ET36" s="218"/>
      <c r="EU36" s="218"/>
      <c r="EV36" s="218"/>
      <c r="EW36" s="218"/>
      <c r="EX36" s="218"/>
      <c r="EY36" s="218"/>
      <c r="EZ36" s="218"/>
      <c r="FA36" s="218"/>
      <c r="FB36" s="218"/>
      <c r="FC36" s="218"/>
      <c r="FD36" s="218"/>
      <c r="FE36" s="220"/>
    </row>
    <row r="37" spans="1:161" ht="22.5" customHeight="1">
      <c r="A37" s="208" t="s">
        <v>192</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10" t="s">
        <v>193</v>
      </c>
      <c r="BY37" s="211"/>
      <c r="BZ37" s="211"/>
      <c r="CA37" s="211"/>
      <c r="CB37" s="211"/>
      <c r="CC37" s="211"/>
      <c r="CD37" s="211"/>
      <c r="CE37" s="212"/>
      <c r="CF37" s="213" t="s">
        <v>189</v>
      </c>
      <c r="CG37" s="211"/>
      <c r="CH37" s="211"/>
      <c r="CI37" s="211"/>
      <c r="CJ37" s="211"/>
      <c r="CK37" s="211"/>
      <c r="CL37" s="211"/>
      <c r="CM37" s="211"/>
      <c r="CN37" s="211"/>
      <c r="CO37" s="211"/>
      <c r="CP37" s="211"/>
      <c r="CQ37" s="211"/>
      <c r="CR37" s="212"/>
      <c r="CS37" s="213"/>
      <c r="CT37" s="211"/>
      <c r="CU37" s="211"/>
      <c r="CV37" s="211"/>
      <c r="CW37" s="211"/>
      <c r="CX37" s="211"/>
      <c r="CY37" s="211"/>
      <c r="CZ37" s="211"/>
      <c r="DA37" s="211"/>
      <c r="DB37" s="211"/>
      <c r="DC37" s="211"/>
      <c r="DD37" s="211"/>
      <c r="DE37" s="212"/>
      <c r="DF37" s="217"/>
      <c r="DG37" s="218"/>
      <c r="DH37" s="218"/>
      <c r="DI37" s="218"/>
      <c r="DJ37" s="218"/>
      <c r="DK37" s="218"/>
      <c r="DL37" s="218"/>
      <c r="DM37" s="218"/>
      <c r="DN37" s="218"/>
      <c r="DO37" s="218"/>
      <c r="DP37" s="218"/>
      <c r="DQ37" s="218"/>
      <c r="DR37" s="219"/>
      <c r="DS37" s="217"/>
      <c r="DT37" s="218"/>
      <c r="DU37" s="218"/>
      <c r="DV37" s="218"/>
      <c r="DW37" s="218"/>
      <c r="DX37" s="218"/>
      <c r="DY37" s="218"/>
      <c r="DZ37" s="218"/>
      <c r="EA37" s="218"/>
      <c r="EB37" s="218"/>
      <c r="EC37" s="218"/>
      <c r="ED37" s="218"/>
      <c r="EE37" s="219"/>
      <c r="EF37" s="217"/>
      <c r="EG37" s="218"/>
      <c r="EH37" s="218"/>
      <c r="EI37" s="218"/>
      <c r="EJ37" s="218"/>
      <c r="EK37" s="218"/>
      <c r="EL37" s="218"/>
      <c r="EM37" s="218"/>
      <c r="EN37" s="218"/>
      <c r="EO37" s="218"/>
      <c r="EP37" s="218"/>
      <c r="EQ37" s="218"/>
      <c r="ER37" s="219"/>
      <c r="ES37" s="217"/>
      <c r="ET37" s="218"/>
      <c r="EU37" s="218"/>
      <c r="EV37" s="218"/>
      <c r="EW37" s="218"/>
      <c r="EX37" s="218"/>
      <c r="EY37" s="218"/>
      <c r="EZ37" s="218"/>
      <c r="FA37" s="218"/>
      <c r="FB37" s="218"/>
      <c r="FC37" s="218"/>
      <c r="FD37" s="218"/>
      <c r="FE37" s="220"/>
    </row>
    <row r="38" spans="1:161" ht="11.1" customHeight="1">
      <c r="A38" s="209" t="s">
        <v>415</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10"/>
      <c r="BY38" s="211"/>
      <c r="BZ38" s="211"/>
      <c r="CA38" s="211"/>
      <c r="CB38" s="211"/>
      <c r="CC38" s="211"/>
      <c r="CD38" s="211"/>
      <c r="CE38" s="212"/>
      <c r="CF38" s="213" t="s">
        <v>231</v>
      </c>
      <c r="CG38" s="211"/>
      <c r="CH38" s="211"/>
      <c r="CI38" s="211"/>
      <c r="CJ38" s="211"/>
      <c r="CK38" s="211"/>
      <c r="CL38" s="211"/>
      <c r="CM38" s="211"/>
      <c r="CN38" s="211"/>
      <c r="CO38" s="211"/>
      <c r="CP38" s="211"/>
      <c r="CQ38" s="211"/>
      <c r="CR38" s="212"/>
      <c r="CS38" s="213"/>
      <c r="CT38" s="211"/>
      <c r="CU38" s="211"/>
      <c r="CV38" s="211"/>
      <c r="CW38" s="211"/>
      <c r="CX38" s="211"/>
      <c r="CY38" s="211"/>
      <c r="CZ38" s="211"/>
      <c r="DA38" s="211"/>
      <c r="DB38" s="211"/>
      <c r="DC38" s="211"/>
      <c r="DD38" s="211"/>
      <c r="DE38" s="212"/>
      <c r="DF38" s="217">
        <v>0</v>
      </c>
      <c r="DG38" s="218"/>
      <c r="DH38" s="218"/>
      <c r="DI38" s="218"/>
      <c r="DJ38" s="218"/>
      <c r="DK38" s="218"/>
      <c r="DL38" s="218"/>
      <c r="DM38" s="218"/>
      <c r="DN38" s="218"/>
      <c r="DO38" s="218"/>
      <c r="DP38" s="218"/>
      <c r="DQ38" s="218"/>
      <c r="DR38" s="219"/>
      <c r="DS38" s="217">
        <v>193000</v>
      </c>
      <c r="DT38" s="218"/>
      <c r="DU38" s="218"/>
      <c r="DV38" s="218"/>
      <c r="DW38" s="218"/>
      <c r="DX38" s="218"/>
      <c r="DY38" s="218"/>
      <c r="DZ38" s="218"/>
      <c r="EA38" s="218"/>
      <c r="EB38" s="218"/>
      <c r="EC38" s="218"/>
      <c r="ED38" s="218"/>
      <c r="EE38" s="219"/>
      <c r="EF38" s="217">
        <v>193000</v>
      </c>
      <c r="EG38" s="218"/>
      <c r="EH38" s="218"/>
      <c r="EI38" s="218"/>
      <c r="EJ38" s="218"/>
      <c r="EK38" s="218"/>
      <c r="EL38" s="218"/>
      <c r="EM38" s="218"/>
      <c r="EN38" s="218"/>
      <c r="EO38" s="218"/>
      <c r="EP38" s="218"/>
      <c r="EQ38" s="218"/>
      <c r="ER38" s="219"/>
      <c r="ES38" s="217"/>
      <c r="ET38" s="218"/>
      <c r="EU38" s="218"/>
      <c r="EV38" s="218"/>
      <c r="EW38" s="218"/>
      <c r="EX38" s="218"/>
      <c r="EY38" s="218"/>
      <c r="EZ38" s="218"/>
      <c r="FA38" s="218"/>
      <c r="FB38" s="218"/>
      <c r="FC38" s="218"/>
      <c r="FD38" s="218"/>
      <c r="FE38" s="220"/>
    </row>
    <row r="39" spans="1:161" ht="11.1" customHeight="1">
      <c r="A39" s="209" t="s">
        <v>12</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10"/>
      <c r="BY39" s="211"/>
      <c r="BZ39" s="211"/>
      <c r="CA39" s="211"/>
      <c r="CB39" s="211"/>
      <c r="CC39" s="211"/>
      <c r="CD39" s="211"/>
      <c r="CE39" s="212"/>
      <c r="CF39" s="213" t="s">
        <v>231</v>
      </c>
      <c r="CG39" s="211"/>
      <c r="CH39" s="211"/>
      <c r="CI39" s="211"/>
      <c r="CJ39" s="211"/>
      <c r="CK39" s="211"/>
      <c r="CL39" s="211"/>
      <c r="CM39" s="211"/>
      <c r="CN39" s="211"/>
      <c r="CO39" s="211"/>
      <c r="CP39" s="211"/>
      <c r="CQ39" s="211"/>
      <c r="CR39" s="212"/>
      <c r="CS39" s="213"/>
      <c r="CT39" s="211"/>
      <c r="CU39" s="211"/>
      <c r="CV39" s="211"/>
      <c r="CW39" s="211"/>
      <c r="CX39" s="211"/>
      <c r="CY39" s="211"/>
      <c r="CZ39" s="211"/>
      <c r="DA39" s="211"/>
      <c r="DB39" s="211"/>
      <c r="DC39" s="211"/>
      <c r="DD39" s="211"/>
      <c r="DE39" s="212"/>
      <c r="DF39" s="217">
        <f>DF41</f>
        <v>7174951.8600000003</v>
      </c>
      <c r="DG39" s="218"/>
      <c r="DH39" s="218"/>
      <c r="DI39" s="218"/>
      <c r="DJ39" s="218"/>
      <c r="DK39" s="218"/>
      <c r="DL39" s="218"/>
      <c r="DM39" s="218"/>
      <c r="DN39" s="218"/>
      <c r="DO39" s="218"/>
      <c r="DP39" s="218"/>
      <c r="DQ39" s="218"/>
      <c r="DR39" s="219"/>
      <c r="DS39" s="217">
        <v>32709149.239999998</v>
      </c>
      <c r="DT39" s="218"/>
      <c r="DU39" s="218"/>
      <c r="DV39" s="218"/>
      <c r="DW39" s="218"/>
      <c r="DX39" s="218"/>
      <c r="DY39" s="218"/>
      <c r="DZ39" s="218"/>
      <c r="EA39" s="218"/>
      <c r="EB39" s="218"/>
      <c r="EC39" s="218"/>
      <c r="ED39" s="218"/>
      <c r="EE39" s="219"/>
      <c r="EF39" s="217">
        <v>32709149.239999998</v>
      </c>
      <c r="EG39" s="218"/>
      <c r="EH39" s="218"/>
      <c r="EI39" s="218"/>
      <c r="EJ39" s="218"/>
      <c r="EK39" s="218"/>
      <c r="EL39" s="218"/>
      <c r="EM39" s="218"/>
      <c r="EN39" s="218"/>
      <c r="EO39" s="218"/>
      <c r="EP39" s="218"/>
      <c r="EQ39" s="218"/>
      <c r="ER39" s="219"/>
      <c r="ES39" s="217"/>
      <c r="ET39" s="218"/>
      <c r="EU39" s="218"/>
      <c r="EV39" s="218"/>
      <c r="EW39" s="218"/>
      <c r="EX39" s="218"/>
      <c r="EY39" s="218"/>
      <c r="EZ39" s="218"/>
      <c r="FA39" s="218"/>
      <c r="FB39" s="218"/>
      <c r="FC39" s="218"/>
      <c r="FD39" s="218"/>
      <c r="FE39" s="220"/>
    </row>
    <row r="40" spans="1:161" ht="11.1" customHeight="1">
      <c r="A40" s="292" t="s">
        <v>194</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c r="BU40" s="293"/>
      <c r="BV40" s="293"/>
      <c r="BW40" s="294"/>
      <c r="BX40" s="210" t="s">
        <v>195</v>
      </c>
      <c r="BY40" s="211"/>
      <c r="BZ40" s="211"/>
      <c r="CA40" s="211"/>
      <c r="CB40" s="211"/>
      <c r="CC40" s="211"/>
      <c r="CD40" s="211"/>
      <c r="CE40" s="212"/>
      <c r="CF40" s="213" t="s">
        <v>196</v>
      </c>
      <c r="CG40" s="211"/>
      <c r="CH40" s="211"/>
      <c r="CI40" s="211"/>
      <c r="CJ40" s="211"/>
      <c r="CK40" s="211"/>
      <c r="CL40" s="211"/>
      <c r="CM40" s="211"/>
      <c r="CN40" s="211"/>
      <c r="CO40" s="211"/>
      <c r="CP40" s="211"/>
      <c r="CQ40" s="211"/>
      <c r="CR40" s="212"/>
      <c r="CS40" s="213"/>
      <c r="CT40" s="211"/>
      <c r="CU40" s="211"/>
      <c r="CV40" s="211"/>
      <c r="CW40" s="211"/>
      <c r="CX40" s="211"/>
      <c r="CY40" s="211"/>
      <c r="CZ40" s="211"/>
      <c r="DA40" s="211"/>
      <c r="DB40" s="211"/>
      <c r="DC40" s="211"/>
      <c r="DD40" s="211"/>
      <c r="DE40" s="212"/>
      <c r="DF40" s="217"/>
      <c r="DG40" s="218"/>
      <c r="DH40" s="218"/>
      <c r="DI40" s="218"/>
      <c r="DJ40" s="218"/>
      <c r="DK40" s="218"/>
      <c r="DL40" s="218"/>
      <c r="DM40" s="218"/>
      <c r="DN40" s="218"/>
      <c r="DO40" s="218"/>
      <c r="DP40" s="218"/>
      <c r="DQ40" s="218"/>
      <c r="DR40" s="219"/>
      <c r="DS40" s="217"/>
      <c r="DT40" s="218"/>
      <c r="DU40" s="218"/>
      <c r="DV40" s="218"/>
      <c r="DW40" s="218"/>
      <c r="DX40" s="218"/>
      <c r="DY40" s="218"/>
      <c r="DZ40" s="218"/>
      <c r="EA40" s="218"/>
      <c r="EB40" s="218"/>
      <c r="EC40" s="218"/>
      <c r="ED40" s="218"/>
      <c r="EE40" s="219"/>
      <c r="EF40" s="217"/>
      <c r="EG40" s="218"/>
      <c r="EH40" s="218"/>
      <c r="EI40" s="218"/>
      <c r="EJ40" s="218"/>
      <c r="EK40" s="218"/>
      <c r="EL40" s="218"/>
      <c r="EM40" s="218"/>
      <c r="EN40" s="218"/>
      <c r="EO40" s="218"/>
      <c r="EP40" s="218"/>
      <c r="EQ40" s="218"/>
      <c r="ER40" s="219"/>
      <c r="ES40" s="217"/>
      <c r="ET40" s="218"/>
      <c r="EU40" s="218"/>
      <c r="EV40" s="218"/>
      <c r="EW40" s="218"/>
      <c r="EX40" s="218"/>
      <c r="EY40" s="218"/>
      <c r="EZ40" s="218"/>
      <c r="FA40" s="218"/>
      <c r="FB40" s="218"/>
      <c r="FC40" s="218"/>
      <c r="FD40" s="218"/>
      <c r="FE40" s="220"/>
    </row>
    <row r="41" spans="1:161" ht="11.1" customHeight="1">
      <c r="A41" s="355" t="s">
        <v>2</v>
      </c>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37" t="s">
        <v>197</v>
      </c>
      <c r="BY41" s="338"/>
      <c r="BZ41" s="338"/>
      <c r="CA41" s="338"/>
      <c r="CB41" s="338"/>
      <c r="CC41" s="338"/>
      <c r="CD41" s="338"/>
      <c r="CE41" s="339"/>
      <c r="CF41" s="340" t="s">
        <v>196</v>
      </c>
      <c r="CG41" s="338"/>
      <c r="CH41" s="338"/>
      <c r="CI41" s="338"/>
      <c r="CJ41" s="338"/>
      <c r="CK41" s="338"/>
      <c r="CL41" s="338"/>
      <c r="CM41" s="338"/>
      <c r="CN41" s="338"/>
      <c r="CO41" s="338"/>
      <c r="CP41" s="338"/>
      <c r="CQ41" s="338"/>
      <c r="CR41" s="339"/>
      <c r="CS41" s="340"/>
      <c r="CT41" s="338"/>
      <c r="CU41" s="338"/>
      <c r="CV41" s="338"/>
      <c r="CW41" s="338"/>
      <c r="CX41" s="338"/>
      <c r="CY41" s="338"/>
      <c r="CZ41" s="338"/>
      <c r="DA41" s="338"/>
      <c r="DB41" s="338"/>
      <c r="DC41" s="338"/>
      <c r="DD41" s="338"/>
      <c r="DE41" s="339"/>
      <c r="DF41" s="228">
        <f>7133853.86+41098</f>
        <v>7174951.8600000003</v>
      </c>
      <c r="DG41" s="229"/>
      <c r="DH41" s="229"/>
      <c r="DI41" s="229"/>
      <c r="DJ41" s="229"/>
      <c r="DK41" s="229"/>
      <c r="DL41" s="229"/>
      <c r="DM41" s="229"/>
      <c r="DN41" s="229"/>
      <c r="DO41" s="229"/>
      <c r="DP41" s="229"/>
      <c r="DQ41" s="229"/>
      <c r="DR41" s="230"/>
      <c r="DS41" s="228">
        <f>DF38+DF39+DF36+DF34</f>
        <v>40495018.859999999</v>
      </c>
      <c r="DT41" s="229"/>
      <c r="DU41" s="229"/>
      <c r="DV41" s="229"/>
      <c r="DW41" s="229"/>
      <c r="DX41" s="229"/>
      <c r="DY41" s="229"/>
      <c r="DZ41" s="229"/>
      <c r="EA41" s="229"/>
      <c r="EB41" s="229"/>
      <c r="EC41" s="229"/>
      <c r="ED41" s="229"/>
      <c r="EE41" s="230"/>
      <c r="EF41" s="228"/>
      <c r="EG41" s="229"/>
      <c r="EH41" s="229"/>
      <c r="EI41" s="229"/>
      <c r="EJ41" s="229"/>
      <c r="EK41" s="229"/>
      <c r="EL41" s="229"/>
      <c r="EM41" s="229"/>
      <c r="EN41" s="229"/>
      <c r="EO41" s="229"/>
      <c r="EP41" s="229"/>
      <c r="EQ41" s="229"/>
      <c r="ER41" s="230"/>
      <c r="ES41" s="228"/>
      <c r="ET41" s="229"/>
      <c r="EU41" s="229"/>
      <c r="EV41" s="229"/>
      <c r="EW41" s="229"/>
      <c r="EX41" s="229"/>
      <c r="EY41" s="229"/>
      <c r="EZ41" s="229"/>
      <c r="FA41" s="229"/>
      <c r="FB41" s="229"/>
      <c r="FC41" s="229"/>
      <c r="FD41" s="229"/>
      <c r="FE41" s="231"/>
    </row>
    <row r="42" spans="1:161" ht="11.1" customHeight="1">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356"/>
      <c r="BH42" s="356"/>
      <c r="BI42" s="356"/>
      <c r="BJ42" s="356"/>
      <c r="BK42" s="356"/>
      <c r="BL42" s="356"/>
      <c r="BM42" s="356"/>
      <c r="BN42" s="356"/>
      <c r="BO42" s="356"/>
      <c r="BP42" s="356"/>
      <c r="BQ42" s="356"/>
      <c r="BR42" s="356"/>
      <c r="BS42" s="356"/>
      <c r="BT42" s="356"/>
      <c r="BU42" s="356"/>
      <c r="BV42" s="356"/>
      <c r="BW42" s="357"/>
      <c r="BX42" s="242"/>
      <c r="BY42" s="243"/>
      <c r="BZ42" s="243"/>
      <c r="CA42" s="243"/>
      <c r="CB42" s="243"/>
      <c r="CC42" s="243"/>
      <c r="CD42" s="243"/>
      <c r="CE42" s="244"/>
      <c r="CF42" s="245"/>
      <c r="CG42" s="243"/>
      <c r="CH42" s="243"/>
      <c r="CI42" s="243"/>
      <c r="CJ42" s="243"/>
      <c r="CK42" s="243"/>
      <c r="CL42" s="243"/>
      <c r="CM42" s="243"/>
      <c r="CN42" s="243"/>
      <c r="CO42" s="243"/>
      <c r="CP42" s="243"/>
      <c r="CQ42" s="243"/>
      <c r="CR42" s="244"/>
      <c r="CS42" s="245"/>
      <c r="CT42" s="243"/>
      <c r="CU42" s="243"/>
      <c r="CV42" s="243"/>
      <c r="CW42" s="243"/>
      <c r="CX42" s="243"/>
      <c r="CY42" s="243"/>
      <c r="CZ42" s="243"/>
      <c r="DA42" s="243"/>
      <c r="DB42" s="243"/>
      <c r="DC42" s="243"/>
      <c r="DD42" s="243"/>
      <c r="DE42" s="244"/>
      <c r="DF42" s="221"/>
      <c r="DG42" s="222"/>
      <c r="DH42" s="222"/>
      <c r="DI42" s="222"/>
      <c r="DJ42" s="222"/>
      <c r="DK42" s="222"/>
      <c r="DL42" s="222"/>
      <c r="DM42" s="222"/>
      <c r="DN42" s="222"/>
      <c r="DO42" s="222"/>
      <c r="DP42" s="222"/>
      <c r="DQ42" s="222"/>
      <c r="DR42" s="223"/>
      <c r="DS42" s="221"/>
      <c r="DT42" s="222"/>
      <c r="DU42" s="222"/>
      <c r="DV42" s="222"/>
      <c r="DW42" s="222"/>
      <c r="DX42" s="222"/>
      <c r="DY42" s="222"/>
      <c r="DZ42" s="222"/>
      <c r="EA42" s="222"/>
      <c r="EB42" s="222"/>
      <c r="EC42" s="222"/>
      <c r="ED42" s="222"/>
      <c r="EE42" s="223"/>
      <c r="EF42" s="221"/>
      <c r="EG42" s="222"/>
      <c r="EH42" s="222"/>
      <c r="EI42" s="222"/>
      <c r="EJ42" s="222"/>
      <c r="EK42" s="222"/>
      <c r="EL42" s="222"/>
      <c r="EM42" s="222"/>
      <c r="EN42" s="222"/>
      <c r="EO42" s="222"/>
      <c r="EP42" s="222"/>
      <c r="EQ42" s="222"/>
      <c r="ER42" s="223"/>
      <c r="ES42" s="221"/>
      <c r="ET42" s="222"/>
      <c r="EU42" s="222"/>
      <c r="EV42" s="222"/>
      <c r="EW42" s="222"/>
      <c r="EX42" s="222"/>
      <c r="EY42" s="222"/>
      <c r="EZ42" s="222"/>
      <c r="FA42" s="222"/>
      <c r="FB42" s="222"/>
      <c r="FC42" s="222"/>
      <c r="FD42" s="222"/>
      <c r="FE42" s="227"/>
    </row>
    <row r="43" spans="1:161" ht="11.1" customHeight="1">
      <c r="A43" s="292" t="s">
        <v>198</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4"/>
      <c r="BX43" s="210" t="s">
        <v>199</v>
      </c>
      <c r="BY43" s="211"/>
      <c r="BZ43" s="211"/>
      <c r="CA43" s="211"/>
      <c r="CB43" s="211"/>
      <c r="CC43" s="211"/>
      <c r="CD43" s="211"/>
      <c r="CE43" s="212"/>
      <c r="CF43" s="213" t="s">
        <v>414</v>
      </c>
      <c r="CG43" s="211"/>
      <c r="CH43" s="211"/>
      <c r="CI43" s="211"/>
      <c r="CJ43" s="211"/>
      <c r="CK43" s="211"/>
      <c r="CL43" s="211"/>
      <c r="CM43" s="211"/>
      <c r="CN43" s="211"/>
      <c r="CO43" s="211"/>
      <c r="CP43" s="211"/>
      <c r="CQ43" s="211"/>
      <c r="CR43" s="212"/>
      <c r="CS43" s="213"/>
      <c r="CT43" s="211"/>
      <c r="CU43" s="211"/>
      <c r="CV43" s="211"/>
      <c r="CW43" s="211"/>
      <c r="CX43" s="211"/>
      <c r="CY43" s="211"/>
      <c r="CZ43" s="211"/>
      <c r="DA43" s="211"/>
      <c r="DB43" s="211"/>
      <c r="DC43" s="211"/>
      <c r="DD43" s="211"/>
      <c r="DE43" s="212"/>
      <c r="DF43" s="217"/>
      <c r="DG43" s="218"/>
      <c r="DH43" s="218"/>
      <c r="DI43" s="218"/>
      <c r="DJ43" s="218"/>
      <c r="DK43" s="218"/>
      <c r="DL43" s="218"/>
      <c r="DM43" s="218"/>
      <c r="DN43" s="218"/>
      <c r="DO43" s="218"/>
      <c r="DP43" s="218"/>
      <c r="DQ43" s="218"/>
      <c r="DR43" s="219"/>
      <c r="DS43" s="217"/>
      <c r="DT43" s="218"/>
      <c r="DU43" s="218"/>
      <c r="DV43" s="218"/>
      <c r="DW43" s="218"/>
      <c r="DX43" s="218"/>
      <c r="DY43" s="218"/>
      <c r="DZ43" s="218"/>
      <c r="EA43" s="218"/>
      <c r="EB43" s="218"/>
      <c r="EC43" s="218"/>
      <c r="ED43" s="218"/>
      <c r="EE43" s="219"/>
      <c r="EF43" s="217"/>
      <c r="EG43" s="218"/>
      <c r="EH43" s="218"/>
      <c r="EI43" s="218"/>
      <c r="EJ43" s="218"/>
      <c r="EK43" s="218"/>
      <c r="EL43" s="218"/>
      <c r="EM43" s="218"/>
      <c r="EN43" s="218"/>
      <c r="EO43" s="218"/>
      <c r="EP43" s="218"/>
      <c r="EQ43" s="218"/>
      <c r="ER43" s="219"/>
      <c r="ES43" s="217"/>
      <c r="ET43" s="218"/>
      <c r="EU43" s="218"/>
      <c r="EV43" s="218"/>
      <c r="EW43" s="218"/>
      <c r="EX43" s="218"/>
      <c r="EY43" s="218"/>
      <c r="EZ43" s="218"/>
      <c r="FA43" s="218"/>
      <c r="FB43" s="218"/>
      <c r="FC43" s="218"/>
      <c r="FD43" s="218"/>
      <c r="FE43" s="220"/>
    </row>
    <row r="44" spans="1:161" ht="11.1" customHeight="1">
      <c r="A44" s="351" t="s">
        <v>2</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37"/>
      <c r="BY44" s="338"/>
      <c r="BZ44" s="338"/>
      <c r="CA44" s="338"/>
      <c r="CB44" s="338"/>
      <c r="CC44" s="338"/>
      <c r="CD44" s="338"/>
      <c r="CE44" s="339"/>
      <c r="CF44" s="340"/>
      <c r="CG44" s="338"/>
      <c r="CH44" s="338"/>
      <c r="CI44" s="338"/>
      <c r="CJ44" s="338"/>
      <c r="CK44" s="338"/>
      <c r="CL44" s="338"/>
      <c r="CM44" s="338"/>
      <c r="CN44" s="338"/>
      <c r="CO44" s="338"/>
      <c r="CP44" s="338"/>
      <c r="CQ44" s="338"/>
      <c r="CR44" s="339"/>
      <c r="CS44" s="340"/>
      <c r="CT44" s="338"/>
      <c r="CU44" s="338"/>
      <c r="CV44" s="338"/>
      <c r="CW44" s="338"/>
      <c r="CX44" s="338"/>
      <c r="CY44" s="338"/>
      <c r="CZ44" s="338"/>
      <c r="DA44" s="338"/>
      <c r="DB44" s="338"/>
      <c r="DC44" s="338"/>
      <c r="DD44" s="338"/>
      <c r="DE44" s="339"/>
      <c r="DF44" s="228"/>
      <c r="DG44" s="229"/>
      <c r="DH44" s="229"/>
      <c r="DI44" s="229"/>
      <c r="DJ44" s="229"/>
      <c r="DK44" s="229"/>
      <c r="DL44" s="229"/>
      <c r="DM44" s="229"/>
      <c r="DN44" s="229"/>
      <c r="DO44" s="229"/>
      <c r="DP44" s="229"/>
      <c r="DQ44" s="229"/>
      <c r="DR44" s="230"/>
      <c r="DS44" s="228"/>
      <c r="DT44" s="229"/>
      <c r="DU44" s="229"/>
      <c r="DV44" s="229"/>
      <c r="DW44" s="229"/>
      <c r="DX44" s="229"/>
      <c r="DY44" s="229"/>
      <c r="DZ44" s="229"/>
      <c r="EA44" s="229"/>
      <c r="EB44" s="229"/>
      <c r="EC44" s="229"/>
      <c r="ED44" s="229"/>
      <c r="EE44" s="230"/>
      <c r="EF44" s="228"/>
      <c r="EG44" s="229"/>
      <c r="EH44" s="229"/>
      <c r="EI44" s="229"/>
      <c r="EJ44" s="229"/>
      <c r="EK44" s="229"/>
      <c r="EL44" s="229"/>
      <c r="EM44" s="229"/>
      <c r="EN44" s="229"/>
      <c r="EO44" s="229"/>
      <c r="EP44" s="229"/>
      <c r="EQ44" s="229"/>
      <c r="ER44" s="230"/>
      <c r="ES44" s="228"/>
      <c r="ET44" s="229"/>
      <c r="EU44" s="229"/>
      <c r="EV44" s="229"/>
      <c r="EW44" s="229"/>
      <c r="EX44" s="229"/>
      <c r="EY44" s="229"/>
      <c r="EZ44" s="229"/>
      <c r="FA44" s="229"/>
      <c r="FB44" s="229"/>
      <c r="FC44" s="229"/>
      <c r="FD44" s="229"/>
      <c r="FE44" s="231"/>
    </row>
    <row r="45" spans="1:161" ht="11.1"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4"/>
      <c r="BX45" s="242"/>
      <c r="BY45" s="243"/>
      <c r="BZ45" s="243"/>
      <c r="CA45" s="243"/>
      <c r="CB45" s="243"/>
      <c r="CC45" s="243"/>
      <c r="CD45" s="243"/>
      <c r="CE45" s="244"/>
      <c r="CF45" s="245"/>
      <c r="CG45" s="243"/>
      <c r="CH45" s="243"/>
      <c r="CI45" s="243"/>
      <c r="CJ45" s="243"/>
      <c r="CK45" s="243"/>
      <c r="CL45" s="243"/>
      <c r="CM45" s="243"/>
      <c r="CN45" s="243"/>
      <c r="CO45" s="243"/>
      <c r="CP45" s="243"/>
      <c r="CQ45" s="243"/>
      <c r="CR45" s="244"/>
      <c r="CS45" s="245"/>
      <c r="CT45" s="243"/>
      <c r="CU45" s="243"/>
      <c r="CV45" s="243"/>
      <c r="CW45" s="243"/>
      <c r="CX45" s="243"/>
      <c r="CY45" s="243"/>
      <c r="CZ45" s="243"/>
      <c r="DA45" s="243"/>
      <c r="DB45" s="243"/>
      <c r="DC45" s="243"/>
      <c r="DD45" s="243"/>
      <c r="DE45" s="244"/>
      <c r="DF45" s="221"/>
      <c r="DG45" s="222"/>
      <c r="DH45" s="222"/>
      <c r="DI45" s="222"/>
      <c r="DJ45" s="222"/>
      <c r="DK45" s="222"/>
      <c r="DL45" s="222"/>
      <c r="DM45" s="222"/>
      <c r="DN45" s="222"/>
      <c r="DO45" s="222"/>
      <c r="DP45" s="222"/>
      <c r="DQ45" s="222"/>
      <c r="DR45" s="223"/>
      <c r="DS45" s="221"/>
      <c r="DT45" s="222"/>
      <c r="DU45" s="222"/>
      <c r="DV45" s="222"/>
      <c r="DW45" s="222"/>
      <c r="DX45" s="222"/>
      <c r="DY45" s="222"/>
      <c r="DZ45" s="222"/>
      <c r="EA45" s="222"/>
      <c r="EB45" s="222"/>
      <c r="EC45" s="222"/>
      <c r="ED45" s="222"/>
      <c r="EE45" s="223"/>
      <c r="EF45" s="221"/>
      <c r="EG45" s="222"/>
      <c r="EH45" s="222"/>
      <c r="EI45" s="222"/>
      <c r="EJ45" s="222"/>
      <c r="EK45" s="222"/>
      <c r="EL45" s="222"/>
      <c r="EM45" s="222"/>
      <c r="EN45" s="222"/>
      <c r="EO45" s="222"/>
      <c r="EP45" s="222"/>
      <c r="EQ45" s="222"/>
      <c r="ER45" s="223"/>
      <c r="ES45" s="221"/>
      <c r="ET45" s="222"/>
      <c r="EU45" s="222"/>
      <c r="EV45" s="222"/>
      <c r="EW45" s="222"/>
      <c r="EX45" s="222"/>
      <c r="EY45" s="222"/>
      <c r="EZ45" s="222"/>
      <c r="FA45" s="222"/>
      <c r="FB45" s="222"/>
      <c r="FC45" s="222"/>
      <c r="FD45" s="222"/>
      <c r="FE45" s="227"/>
    </row>
    <row r="46" spans="1:161" ht="11.1" customHeight="1">
      <c r="A46" s="292" t="s">
        <v>200</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4"/>
      <c r="BX46" s="210" t="s">
        <v>201</v>
      </c>
      <c r="BY46" s="211"/>
      <c r="BZ46" s="211"/>
      <c r="CA46" s="211"/>
      <c r="CB46" s="211"/>
      <c r="CC46" s="211"/>
      <c r="CD46" s="211"/>
      <c r="CE46" s="212"/>
      <c r="CF46" s="213" t="s">
        <v>202</v>
      </c>
      <c r="CG46" s="211"/>
      <c r="CH46" s="211"/>
      <c r="CI46" s="211"/>
      <c r="CJ46" s="211"/>
      <c r="CK46" s="211"/>
      <c r="CL46" s="211"/>
      <c r="CM46" s="211"/>
      <c r="CN46" s="211"/>
      <c r="CO46" s="211"/>
      <c r="CP46" s="211"/>
      <c r="CQ46" s="211"/>
      <c r="CR46" s="212"/>
      <c r="CS46" s="213"/>
      <c r="CT46" s="211"/>
      <c r="CU46" s="211"/>
      <c r="CV46" s="211"/>
      <c r="CW46" s="211"/>
      <c r="CX46" s="211"/>
      <c r="CY46" s="211"/>
      <c r="CZ46" s="211"/>
      <c r="DA46" s="211"/>
      <c r="DB46" s="211"/>
      <c r="DC46" s="211"/>
      <c r="DD46" s="211"/>
      <c r="DE46" s="212"/>
      <c r="DF46" s="217"/>
      <c r="DG46" s="218"/>
      <c r="DH46" s="218"/>
      <c r="DI46" s="218"/>
      <c r="DJ46" s="218"/>
      <c r="DK46" s="218"/>
      <c r="DL46" s="218"/>
      <c r="DM46" s="218"/>
      <c r="DN46" s="218"/>
      <c r="DO46" s="218"/>
      <c r="DP46" s="218"/>
      <c r="DQ46" s="218"/>
      <c r="DR46" s="219"/>
      <c r="DS46" s="217"/>
      <c r="DT46" s="218"/>
      <c r="DU46" s="218"/>
      <c r="DV46" s="218"/>
      <c r="DW46" s="218"/>
      <c r="DX46" s="218"/>
      <c r="DY46" s="218"/>
      <c r="DZ46" s="218"/>
      <c r="EA46" s="218"/>
      <c r="EB46" s="218"/>
      <c r="EC46" s="218"/>
      <c r="ED46" s="218"/>
      <c r="EE46" s="219"/>
      <c r="EF46" s="217"/>
      <c r="EG46" s="218"/>
      <c r="EH46" s="218"/>
      <c r="EI46" s="218"/>
      <c r="EJ46" s="218"/>
      <c r="EK46" s="218"/>
      <c r="EL46" s="218"/>
      <c r="EM46" s="218"/>
      <c r="EN46" s="218"/>
      <c r="EO46" s="218"/>
      <c r="EP46" s="218"/>
      <c r="EQ46" s="218"/>
      <c r="ER46" s="219"/>
      <c r="ES46" s="217"/>
      <c r="ET46" s="218"/>
      <c r="EU46" s="218"/>
      <c r="EV46" s="218"/>
      <c r="EW46" s="218"/>
      <c r="EX46" s="218"/>
      <c r="EY46" s="218"/>
      <c r="EZ46" s="218"/>
      <c r="FA46" s="218"/>
      <c r="FB46" s="218"/>
      <c r="FC46" s="218"/>
      <c r="FD46" s="218"/>
      <c r="FE46" s="220"/>
    </row>
    <row r="47" spans="1:161" ht="11.1" customHeight="1">
      <c r="A47" s="351" t="s">
        <v>2</v>
      </c>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37" t="s">
        <v>203</v>
      </c>
      <c r="BY47" s="338"/>
      <c r="BZ47" s="338"/>
      <c r="CA47" s="338"/>
      <c r="CB47" s="338"/>
      <c r="CC47" s="338"/>
      <c r="CD47" s="338"/>
      <c r="CE47" s="339"/>
      <c r="CF47" s="340" t="s">
        <v>413</v>
      </c>
      <c r="CG47" s="338"/>
      <c r="CH47" s="338"/>
      <c r="CI47" s="338"/>
      <c r="CJ47" s="338"/>
      <c r="CK47" s="338"/>
      <c r="CL47" s="338"/>
      <c r="CM47" s="338"/>
      <c r="CN47" s="338"/>
      <c r="CO47" s="338"/>
      <c r="CP47" s="338"/>
      <c r="CQ47" s="338"/>
      <c r="CR47" s="339"/>
      <c r="CS47" s="340"/>
      <c r="CT47" s="338"/>
      <c r="CU47" s="338"/>
      <c r="CV47" s="338"/>
      <c r="CW47" s="338"/>
      <c r="CX47" s="338"/>
      <c r="CY47" s="338"/>
      <c r="CZ47" s="338"/>
      <c r="DA47" s="338"/>
      <c r="DB47" s="338"/>
      <c r="DC47" s="338"/>
      <c r="DD47" s="338"/>
      <c r="DE47" s="339"/>
      <c r="DF47" s="228">
        <f>1846900+97205</f>
        <v>1944105</v>
      </c>
      <c r="DG47" s="229"/>
      <c r="DH47" s="229"/>
      <c r="DI47" s="229"/>
      <c r="DJ47" s="229"/>
      <c r="DK47" s="229"/>
      <c r="DL47" s="229"/>
      <c r="DM47" s="229"/>
      <c r="DN47" s="229"/>
      <c r="DO47" s="229"/>
      <c r="DP47" s="229"/>
      <c r="DQ47" s="229"/>
      <c r="DR47" s="230"/>
      <c r="DS47" s="228"/>
      <c r="DT47" s="229"/>
      <c r="DU47" s="229"/>
      <c r="DV47" s="229"/>
      <c r="DW47" s="229"/>
      <c r="DX47" s="229"/>
      <c r="DY47" s="229"/>
      <c r="DZ47" s="229"/>
      <c r="EA47" s="229"/>
      <c r="EB47" s="229"/>
      <c r="EC47" s="229"/>
      <c r="ED47" s="229"/>
      <c r="EE47" s="230"/>
      <c r="EF47" s="228"/>
      <c r="EG47" s="229"/>
      <c r="EH47" s="229"/>
      <c r="EI47" s="229"/>
      <c r="EJ47" s="229"/>
      <c r="EK47" s="229"/>
      <c r="EL47" s="229"/>
      <c r="EM47" s="229"/>
      <c r="EN47" s="229"/>
      <c r="EO47" s="229"/>
      <c r="EP47" s="229"/>
      <c r="EQ47" s="229"/>
      <c r="ER47" s="230"/>
      <c r="ES47" s="228"/>
      <c r="ET47" s="229"/>
      <c r="EU47" s="229"/>
      <c r="EV47" s="229"/>
      <c r="EW47" s="229"/>
      <c r="EX47" s="229"/>
      <c r="EY47" s="229"/>
      <c r="EZ47" s="229"/>
      <c r="FA47" s="229"/>
      <c r="FB47" s="229"/>
      <c r="FC47" s="229"/>
      <c r="FD47" s="229"/>
      <c r="FE47" s="231"/>
    </row>
    <row r="48" spans="1:161" ht="11.1" customHeight="1">
      <c r="A48" s="253" t="s">
        <v>204</v>
      </c>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4"/>
      <c r="BX48" s="242"/>
      <c r="BY48" s="243"/>
      <c r="BZ48" s="243"/>
      <c r="CA48" s="243"/>
      <c r="CB48" s="243"/>
      <c r="CC48" s="243"/>
      <c r="CD48" s="243"/>
      <c r="CE48" s="244"/>
      <c r="CF48" s="245"/>
      <c r="CG48" s="243"/>
      <c r="CH48" s="243"/>
      <c r="CI48" s="243"/>
      <c r="CJ48" s="243"/>
      <c r="CK48" s="243"/>
      <c r="CL48" s="243"/>
      <c r="CM48" s="243"/>
      <c r="CN48" s="243"/>
      <c r="CO48" s="243"/>
      <c r="CP48" s="243"/>
      <c r="CQ48" s="243"/>
      <c r="CR48" s="244"/>
      <c r="CS48" s="245"/>
      <c r="CT48" s="243"/>
      <c r="CU48" s="243"/>
      <c r="CV48" s="243"/>
      <c r="CW48" s="243"/>
      <c r="CX48" s="243"/>
      <c r="CY48" s="243"/>
      <c r="CZ48" s="243"/>
      <c r="DA48" s="243"/>
      <c r="DB48" s="243"/>
      <c r="DC48" s="243"/>
      <c r="DD48" s="243"/>
      <c r="DE48" s="244"/>
      <c r="DF48" s="221"/>
      <c r="DG48" s="222"/>
      <c r="DH48" s="222"/>
      <c r="DI48" s="222"/>
      <c r="DJ48" s="222"/>
      <c r="DK48" s="222"/>
      <c r="DL48" s="222"/>
      <c r="DM48" s="222"/>
      <c r="DN48" s="222"/>
      <c r="DO48" s="222"/>
      <c r="DP48" s="222"/>
      <c r="DQ48" s="222"/>
      <c r="DR48" s="223"/>
      <c r="DS48" s="221"/>
      <c r="DT48" s="222"/>
      <c r="DU48" s="222"/>
      <c r="DV48" s="222"/>
      <c r="DW48" s="222"/>
      <c r="DX48" s="222"/>
      <c r="DY48" s="222"/>
      <c r="DZ48" s="222"/>
      <c r="EA48" s="222"/>
      <c r="EB48" s="222"/>
      <c r="EC48" s="222"/>
      <c r="ED48" s="222"/>
      <c r="EE48" s="223"/>
      <c r="EF48" s="221"/>
      <c r="EG48" s="222"/>
      <c r="EH48" s="222"/>
      <c r="EI48" s="222"/>
      <c r="EJ48" s="222"/>
      <c r="EK48" s="222"/>
      <c r="EL48" s="222"/>
      <c r="EM48" s="222"/>
      <c r="EN48" s="222"/>
      <c r="EO48" s="222"/>
      <c r="EP48" s="222"/>
      <c r="EQ48" s="222"/>
      <c r="ER48" s="223"/>
      <c r="ES48" s="221"/>
      <c r="ET48" s="222"/>
      <c r="EU48" s="222"/>
      <c r="EV48" s="222"/>
      <c r="EW48" s="222"/>
      <c r="EX48" s="222"/>
      <c r="EY48" s="222"/>
      <c r="EZ48" s="222"/>
      <c r="FA48" s="222"/>
      <c r="FB48" s="222"/>
      <c r="FC48" s="222"/>
      <c r="FD48" s="222"/>
      <c r="FE48" s="227"/>
    </row>
    <row r="49" spans="1:161" ht="11.1" customHeight="1">
      <c r="A49" s="252" t="s">
        <v>6</v>
      </c>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4"/>
      <c r="BX49" s="210" t="s">
        <v>205</v>
      </c>
      <c r="BY49" s="211"/>
      <c r="BZ49" s="211"/>
      <c r="CA49" s="211"/>
      <c r="CB49" s="211"/>
      <c r="CC49" s="211"/>
      <c r="CD49" s="211"/>
      <c r="CE49" s="212"/>
      <c r="CF49" s="213"/>
      <c r="CG49" s="211"/>
      <c r="CH49" s="211"/>
      <c r="CI49" s="211"/>
      <c r="CJ49" s="211"/>
      <c r="CK49" s="211"/>
      <c r="CL49" s="211"/>
      <c r="CM49" s="211"/>
      <c r="CN49" s="211"/>
      <c r="CO49" s="211"/>
      <c r="CP49" s="211"/>
      <c r="CQ49" s="211"/>
      <c r="CR49" s="212"/>
      <c r="CS49" s="213"/>
      <c r="CT49" s="211"/>
      <c r="CU49" s="211"/>
      <c r="CV49" s="211"/>
      <c r="CW49" s="211"/>
      <c r="CX49" s="211"/>
      <c r="CY49" s="211"/>
      <c r="CZ49" s="211"/>
      <c r="DA49" s="211"/>
      <c r="DB49" s="211"/>
      <c r="DC49" s="211"/>
      <c r="DD49" s="211"/>
      <c r="DE49" s="212"/>
      <c r="DF49" s="217"/>
      <c r="DG49" s="218"/>
      <c r="DH49" s="218"/>
      <c r="DI49" s="218"/>
      <c r="DJ49" s="218"/>
      <c r="DK49" s="218"/>
      <c r="DL49" s="218"/>
      <c r="DM49" s="218"/>
      <c r="DN49" s="218"/>
      <c r="DO49" s="218"/>
      <c r="DP49" s="218"/>
      <c r="DQ49" s="218"/>
      <c r="DR49" s="219"/>
      <c r="DS49" s="217"/>
      <c r="DT49" s="218"/>
      <c r="DU49" s="218"/>
      <c r="DV49" s="218"/>
      <c r="DW49" s="218"/>
      <c r="DX49" s="218"/>
      <c r="DY49" s="218"/>
      <c r="DZ49" s="218"/>
      <c r="EA49" s="218"/>
      <c r="EB49" s="218"/>
      <c r="EC49" s="218"/>
      <c r="ED49" s="218"/>
      <c r="EE49" s="219"/>
      <c r="EF49" s="217"/>
      <c r="EG49" s="218"/>
      <c r="EH49" s="218"/>
      <c r="EI49" s="218"/>
      <c r="EJ49" s="218"/>
      <c r="EK49" s="218"/>
      <c r="EL49" s="218"/>
      <c r="EM49" s="218"/>
      <c r="EN49" s="218"/>
      <c r="EO49" s="218"/>
      <c r="EP49" s="218"/>
      <c r="EQ49" s="218"/>
      <c r="ER49" s="219"/>
      <c r="ES49" s="217"/>
      <c r="ET49" s="218"/>
      <c r="EU49" s="218"/>
      <c r="EV49" s="218"/>
      <c r="EW49" s="218"/>
      <c r="EX49" s="218"/>
      <c r="EY49" s="218"/>
      <c r="EZ49" s="218"/>
      <c r="FA49" s="218"/>
      <c r="FB49" s="218"/>
      <c r="FC49" s="218"/>
      <c r="FD49" s="218"/>
      <c r="FE49" s="220"/>
    </row>
    <row r="50" spans="1:161" ht="11.1" customHeight="1">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4"/>
      <c r="BX50" s="210"/>
      <c r="BY50" s="211"/>
      <c r="BZ50" s="211"/>
      <c r="CA50" s="211"/>
      <c r="CB50" s="211"/>
      <c r="CC50" s="211"/>
      <c r="CD50" s="211"/>
      <c r="CE50" s="212"/>
      <c r="CF50" s="213"/>
      <c r="CG50" s="211"/>
      <c r="CH50" s="211"/>
      <c r="CI50" s="211"/>
      <c r="CJ50" s="211"/>
      <c r="CK50" s="211"/>
      <c r="CL50" s="211"/>
      <c r="CM50" s="211"/>
      <c r="CN50" s="211"/>
      <c r="CO50" s="211"/>
      <c r="CP50" s="211"/>
      <c r="CQ50" s="211"/>
      <c r="CR50" s="212"/>
      <c r="CS50" s="213"/>
      <c r="CT50" s="211"/>
      <c r="CU50" s="211"/>
      <c r="CV50" s="211"/>
      <c r="CW50" s="211"/>
      <c r="CX50" s="211"/>
      <c r="CY50" s="211"/>
      <c r="CZ50" s="211"/>
      <c r="DA50" s="211"/>
      <c r="DB50" s="211"/>
      <c r="DC50" s="211"/>
      <c r="DD50" s="211"/>
      <c r="DE50" s="212"/>
      <c r="DF50" s="217"/>
      <c r="DG50" s="218"/>
      <c r="DH50" s="218"/>
      <c r="DI50" s="218"/>
      <c r="DJ50" s="218"/>
      <c r="DK50" s="218"/>
      <c r="DL50" s="218"/>
      <c r="DM50" s="218"/>
      <c r="DN50" s="218"/>
      <c r="DO50" s="218"/>
      <c r="DP50" s="218"/>
      <c r="DQ50" s="218"/>
      <c r="DR50" s="219"/>
      <c r="DS50" s="217"/>
      <c r="DT50" s="218"/>
      <c r="DU50" s="218"/>
      <c r="DV50" s="218"/>
      <c r="DW50" s="218"/>
      <c r="DX50" s="218"/>
      <c r="DY50" s="218"/>
      <c r="DZ50" s="218"/>
      <c r="EA50" s="218"/>
      <c r="EB50" s="218"/>
      <c r="EC50" s="218"/>
      <c r="ED50" s="218"/>
      <c r="EE50" s="219"/>
      <c r="EF50" s="217"/>
      <c r="EG50" s="218"/>
      <c r="EH50" s="218"/>
      <c r="EI50" s="218"/>
      <c r="EJ50" s="218"/>
      <c r="EK50" s="218"/>
      <c r="EL50" s="218"/>
      <c r="EM50" s="218"/>
      <c r="EN50" s="218"/>
      <c r="EO50" s="218"/>
      <c r="EP50" s="218"/>
      <c r="EQ50" s="218"/>
      <c r="ER50" s="219"/>
      <c r="ES50" s="217"/>
      <c r="ET50" s="218"/>
      <c r="EU50" s="218"/>
      <c r="EV50" s="218"/>
      <c r="EW50" s="218"/>
      <c r="EX50" s="218"/>
      <c r="EY50" s="218"/>
      <c r="EZ50" s="218"/>
      <c r="FA50" s="218"/>
      <c r="FB50" s="218"/>
      <c r="FC50" s="218"/>
      <c r="FD50" s="218"/>
      <c r="FE50" s="220"/>
    </row>
    <row r="51" spans="1:161" ht="11.1" customHeight="1">
      <c r="A51" s="292" t="s">
        <v>206</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4"/>
      <c r="BX51" s="210" t="s">
        <v>207</v>
      </c>
      <c r="BY51" s="211"/>
      <c r="BZ51" s="211"/>
      <c r="CA51" s="211"/>
      <c r="CB51" s="211"/>
      <c r="CC51" s="211"/>
      <c r="CD51" s="211"/>
      <c r="CE51" s="212"/>
      <c r="CF51" s="213"/>
      <c r="CG51" s="211"/>
      <c r="CH51" s="211"/>
      <c r="CI51" s="211"/>
      <c r="CJ51" s="211"/>
      <c r="CK51" s="211"/>
      <c r="CL51" s="211"/>
      <c r="CM51" s="211"/>
      <c r="CN51" s="211"/>
      <c r="CO51" s="211"/>
      <c r="CP51" s="211"/>
      <c r="CQ51" s="211"/>
      <c r="CR51" s="212"/>
      <c r="CS51" s="213"/>
      <c r="CT51" s="211"/>
      <c r="CU51" s="211"/>
      <c r="CV51" s="211"/>
      <c r="CW51" s="211"/>
      <c r="CX51" s="211"/>
      <c r="CY51" s="211"/>
      <c r="CZ51" s="211"/>
      <c r="DA51" s="211"/>
      <c r="DB51" s="211"/>
      <c r="DC51" s="211"/>
      <c r="DD51" s="211"/>
      <c r="DE51" s="212"/>
      <c r="DF51" s="217"/>
      <c r="DG51" s="218"/>
      <c r="DH51" s="218"/>
      <c r="DI51" s="218"/>
      <c r="DJ51" s="218"/>
      <c r="DK51" s="218"/>
      <c r="DL51" s="218"/>
      <c r="DM51" s="218"/>
      <c r="DN51" s="218"/>
      <c r="DO51" s="218"/>
      <c r="DP51" s="218"/>
      <c r="DQ51" s="218"/>
      <c r="DR51" s="219"/>
      <c r="DS51" s="217"/>
      <c r="DT51" s="218"/>
      <c r="DU51" s="218"/>
      <c r="DV51" s="218"/>
      <c r="DW51" s="218"/>
      <c r="DX51" s="218"/>
      <c r="DY51" s="218"/>
      <c r="DZ51" s="218"/>
      <c r="EA51" s="218"/>
      <c r="EB51" s="218"/>
      <c r="EC51" s="218"/>
      <c r="ED51" s="218"/>
      <c r="EE51" s="219"/>
      <c r="EF51" s="217"/>
      <c r="EG51" s="218"/>
      <c r="EH51" s="218"/>
      <c r="EI51" s="218"/>
      <c r="EJ51" s="218"/>
      <c r="EK51" s="218"/>
      <c r="EL51" s="218"/>
      <c r="EM51" s="218"/>
      <c r="EN51" s="218"/>
      <c r="EO51" s="218"/>
      <c r="EP51" s="218"/>
      <c r="EQ51" s="218"/>
      <c r="ER51" s="219"/>
      <c r="ES51" s="217"/>
      <c r="ET51" s="218"/>
      <c r="EU51" s="218"/>
      <c r="EV51" s="218"/>
      <c r="EW51" s="218"/>
      <c r="EX51" s="218"/>
      <c r="EY51" s="218"/>
      <c r="EZ51" s="218"/>
      <c r="FA51" s="218"/>
      <c r="FB51" s="218"/>
      <c r="FC51" s="218"/>
      <c r="FD51" s="218"/>
      <c r="FE51" s="220"/>
    </row>
    <row r="52" spans="1:161" ht="11.1" customHeight="1">
      <c r="A52" s="351" t="s">
        <v>2</v>
      </c>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37"/>
      <c r="BY52" s="338"/>
      <c r="BZ52" s="338"/>
      <c r="CA52" s="338"/>
      <c r="CB52" s="338"/>
      <c r="CC52" s="338"/>
      <c r="CD52" s="338"/>
      <c r="CE52" s="339"/>
      <c r="CF52" s="340"/>
      <c r="CG52" s="338"/>
      <c r="CH52" s="338"/>
      <c r="CI52" s="338"/>
      <c r="CJ52" s="338"/>
      <c r="CK52" s="338"/>
      <c r="CL52" s="338"/>
      <c r="CM52" s="338"/>
      <c r="CN52" s="338"/>
      <c r="CO52" s="338"/>
      <c r="CP52" s="338"/>
      <c r="CQ52" s="338"/>
      <c r="CR52" s="339"/>
      <c r="CS52" s="340" t="s">
        <v>172</v>
      </c>
      <c r="CT52" s="338"/>
      <c r="CU52" s="338"/>
      <c r="CV52" s="338"/>
      <c r="CW52" s="338"/>
      <c r="CX52" s="338"/>
      <c r="CY52" s="338"/>
      <c r="CZ52" s="338"/>
      <c r="DA52" s="338"/>
      <c r="DB52" s="338"/>
      <c r="DC52" s="338"/>
      <c r="DD52" s="338"/>
      <c r="DE52" s="339"/>
      <c r="DF52" s="352">
        <f>DF64+DF72+DF110+DF116+DF120+DF124+DF128+DF132+DF136+DF144+DF147+DF93+DF95+DF140+DF94</f>
        <v>7124951.8600000003</v>
      </c>
      <c r="DG52" s="353"/>
      <c r="DH52" s="353"/>
      <c r="DI52" s="353"/>
      <c r="DJ52" s="353"/>
      <c r="DK52" s="353"/>
      <c r="DL52" s="353"/>
      <c r="DM52" s="353"/>
      <c r="DN52" s="353"/>
      <c r="DO52" s="353"/>
      <c r="DP52" s="353"/>
      <c r="DQ52" s="353"/>
      <c r="DR52" s="354"/>
      <c r="DS52" s="228"/>
      <c r="DT52" s="229"/>
      <c r="DU52" s="229"/>
      <c r="DV52" s="229"/>
      <c r="DW52" s="229"/>
      <c r="DX52" s="229"/>
      <c r="DY52" s="229"/>
      <c r="DZ52" s="229"/>
      <c r="EA52" s="229"/>
      <c r="EB52" s="229"/>
      <c r="EC52" s="229"/>
      <c r="ED52" s="229"/>
      <c r="EE52" s="230"/>
      <c r="EF52" s="228"/>
      <c r="EG52" s="229"/>
      <c r="EH52" s="229"/>
      <c r="EI52" s="229"/>
      <c r="EJ52" s="229"/>
      <c r="EK52" s="229"/>
      <c r="EL52" s="229"/>
      <c r="EM52" s="229"/>
      <c r="EN52" s="229"/>
      <c r="EO52" s="229"/>
      <c r="EP52" s="229"/>
      <c r="EQ52" s="229"/>
      <c r="ER52" s="230"/>
      <c r="ES52" s="228"/>
      <c r="ET52" s="229"/>
      <c r="EU52" s="229"/>
      <c r="EV52" s="229"/>
      <c r="EW52" s="229"/>
      <c r="EX52" s="229"/>
      <c r="EY52" s="229"/>
      <c r="EZ52" s="229"/>
      <c r="FA52" s="229"/>
      <c r="FB52" s="229"/>
      <c r="FC52" s="229"/>
      <c r="FD52" s="229"/>
      <c r="FE52" s="231"/>
    </row>
    <row r="53" spans="1:161" ht="11.1" customHeight="1">
      <c r="A53" s="253"/>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4"/>
      <c r="BX53" s="242"/>
      <c r="BY53" s="243"/>
      <c r="BZ53" s="243"/>
      <c r="CA53" s="243"/>
      <c r="CB53" s="243"/>
      <c r="CC53" s="243"/>
      <c r="CD53" s="243"/>
      <c r="CE53" s="244"/>
      <c r="CF53" s="245"/>
      <c r="CG53" s="243"/>
      <c r="CH53" s="243"/>
      <c r="CI53" s="243"/>
      <c r="CJ53" s="243"/>
      <c r="CK53" s="243"/>
      <c r="CL53" s="243"/>
      <c r="CM53" s="243"/>
      <c r="CN53" s="243"/>
      <c r="CO53" s="243"/>
      <c r="CP53" s="243"/>
      <c r="CQ53" s="243"/>
      <c r="CR53" s="244"/>
      <c r="CS53" s="245"/>
      <c r="CT53" s="243"/>
      <c r="CU53" s="243"/>
      <c r="CV53" s="243"/>
      <c r="CW53" s="243"/>
      <c r="CX53" s="243"/>
      <c r="CY53" s="243"/>
      <c r="CZ53" s="243"/>
      <c r="DA53" s="243"/>
      <c r="DB53" s="243"/>
      <c r="DC53" s="243"/>
      <c r="DD53" s="243"/>
      <c r="DE53" s="244"/>
      <c r="DF53" s="246"/>
      <c r="DG53" s="247"/>
      <c r="DH53" s="247"/>
      <c r="DI53" s="247"/>
      <c r="DJ53" s="247"/>
      <c r="DK53" s="247"/>
      <c r="DL53" s="247"/>
      <c r="DM53" s="247"/>
      <c r="DN53" s="247"/>
      <c r="DO53" s="247"/>
      <c r="DP53" s="247"/>
      <c r="DQ53" s="247"/>
      <c r="DR53" s="248"/>
      <c r="DS53" s="221"/>
      <c r="DT53" s="222"/>
      <c r="DU53" s="222"/>
      <c r="DV53" s="222"/>
      <c r="DW53" s="222"/>
      <c r="DX53" s="222"/>
      <c r="DY53" s="222"/>
      <c r="DZ53" s="222"/>
      <c r="EA53" s="222"/>
      <c r="EB53" s="222"/>
      <c r="EC53" s="222"/>
      <c r="ED53" s="222"/>
      <c r="EE53" s="223"/>
      <c r="EF53" s="221"/>
      <c r="EG53" s="222"/>
      <c r="EH53" s="222"/>
      <c r="EI53" s="222"/>
      <c r="EJ53" s="222"/>
      <c r="EK53" s="222"/>
      <c r="EL53" s="222"/>
      <c r="EM53" s="222"/>
      <c r="EN53" s="222"/>
      <c r="EO53" s="222"/>
      <c r="EP53" s="222"/>
      <c r="EQ53" s="222"/>
      <c r="ER53" s="223"/>
      <c r="ES53" s="221"/>
      <c r="ET53" s="222"/>
      <c r="EU53" s="222"/>
      <c r="EV53" s="222"/>
      <c r="EW53" s="222"/>
      <c r="EX53" s="222"/>
      <c r="EY53" s="222"/>
      <c r="EZ53" s="222"/>
      <c r="FA53" s="222"/>
      <c r="FB53" s="222"/>
      <c r="FC53" s="222"/>
      <c r="FD53" s="222"/>
      <c r="FE53" s="227"/>
    </row>
    <row r="54" spans="1:161" ht="11.1" customHeight="1">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4"/>
      <c r="BX54" s="210"/>
      <c r="BY54" s="211"/>
      <c r="BZ54" s="211"/>
      <c r="CA54" s="211"/>
      <c r="CB54" s="211"/>
      <c r="CC54" s="211"/>
      <c r="CD54" s="211"/>
      <c r="CE54" s="212"/>
      <c r="CF54" s="213"/>
      <c r="CG54" s="211"/>
      <c r="CH54" s="211"/>
      <c r="CI54" s="211"/>
      <c r="CJ54" s="211"/>
      <c r="CK54" s="211"/>
      <c r="CL54" s="211"/>
      <c r="CM54" s="211"/>
      <c r="CN54" s="211"/>
      <c r="CO54" s="211"/>
      <c r="CP54" s="211"/>
      <c r="CQ54" s="211"/>
      <c r="CR54" s="212"/>
      <c r="CS54" s="213" t="s">
        <v>175</v>
      </c>
      <c r="CT54" s="211"/>
      <c r="CU54" s="211"/>
      <c r="CV54" s="211"/>
      <c r="CW54" s="211"/>
      <c r="CX54" s="211"/>
      <c r="CY54" s="211"/>
      <c r="CZ54" s="211"/>
      <c r="DA54" s="211"/>
      <c r="DB54" s="211"/>
      <c r="DC54" s="211"/>
      <c r="DD54" s="211"/>
      <c r="DE54" s="212"/>
      <c r="DF54" s="350">
        <f>DF63+DF67+DF71+DF109+DF114+DF119+DF127+DF101+DF123+DF91+DF115+DF92</f>
        <v>1944105</v>
      </c>
      <c r="DG54" s="215"/>
      <c r="DH54" s="215"/>
      <c r="DI54" s="215"/>
      <c r="DJ54" s="215"/>
      <c r="DK54" s="215"/>
      <c r="DL54" s="215"/>
      <c r="DM54" s="215"/>
      <c r="DN54" s="215"/>
      <c r="DO54" s="215"/>
      <c r="DP54" s="215"/>
      <c r="DQ54" s="215"/>
      <c r="DR54" s="216"/>
      <c r="DS54" s="217"/>
      <c r="DT54" s="218"/>
      <c r="DU54" s="218"/>
      <c r="DV54" s="218"/>
      <c r="DW54" s="218"/>
      <c r="DX54" s="218"/>
      <c r="DY54" s="218"/>
      <c r="DZ54" s="218"/>
      <c r="EA54" s="218"/>
      <c r="EB54" s="218"/>
      <c r="EC54" s="218"/>
      <c r="ED54" s="218"/>
      <c r="EE54" s="219"/>
      <c r="EF54" s="217"/>
      <c r="EG54" s="218"/>
      <c r="EH54" s="218"/>
      <c r="EI54" s="218"/>
      <c r="EJ54" s="218"/>
      <c r="EK54" s="218"/>
      <c r="EL54" s="218"/>
      <c r="EM54" s="218"/>
      <c r="EN54" s="218"/>
      <c r="EO54" s="218"/>
      <c r="EP54" s="218"/>
      <c r="EQ54" s="218"/>
      <c r="ER54" s="219"/>
      <c r="ES54" s="217"/>
      <c r="ET54" s="218"/>
      <c r="EU54" s="218"/>
      <c r="EV54" s="218"/>
      <c r="EW54" s="218"/>
      <c r="EX54" s="218"/>
      <c r="EY54" s="218"/>
      <c r="EZ54" s="218"/>
      <c r="FA54" s="218"/>
      <c r="FB54" s="218"/>
      <c r="FC54" s="218"/>
      <c r="FD54" s="218"/>
      <c r="FE54" s="220"/>
    </row>
    <row r="55" spans="1:161" ht="12.75" customHeight="1">
      <c r="A55" s="292" t="s">
        <v>208</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3"/>
      <c r="BO55" s="293"/>
      <c r="BP55" s="293"/>
      <c r="BQ55" s="293"/>
      <c r="BR55" s="293"/>
      <c r="BS55" s="293"/>
      <c r="BT55" s="293"/>
      <c r="BU55" s="293"/>
      <c r="BV55" s="293"/>
      <c r="BW55" s="294"/>
      <c r="BX55" s="210" t="s">
        <v>209</v>
      </c>
      <c r="BY55" s="211"/>
      <c r="BZ55" s="211"/>
      <c r="CA55" s="211"/>
      <c r="CB55" s="211"/>
      <c r="CC55" s="211"/>
      <c r="CD55" s="211"/>
      <c r="CE55" s="212"/>
      <c r="CF55" s="213" t="s">
        <v>21</v>
      </c>
      <c r="CG55" s="211"/>
      <c r="CH55" s="211"/>
      <c r="CI55" s="211"/>
      <c r="CJ55" s="211"/>
      <c r="CK55" s="211"/>
      <c r="CL55" s="211"/>
      <c r="CM55" s="211"/>
      <c r="CN55" s="211"/>
      <c r="CO55" s="211"/>
      <c r="CP55" s="211"/>
      <c r="CQ55" s="211"/>
      <c r="CR55" s="212"/>
      <c r="CS55" s="213" t="s">
        <v>174</v>
      </c>
      <c r="CT55" s="211"/>
      <c r="CU55" s="211"/>
      <c r="CV55" s="211"/>
      <c r="CW55" s="211"/>
      <c r="CX55" s="211"/>
      <c r="CY55" s="211"/>
      <c r="CZ55" s="211"/>
      <c r="DA55" s="211"/>
      <c r="DB55" s="211"/>
      <c r="DC55" s="211"/>
      <c r="DD55" s="211"/>
      <c r="DE55" s="212"/>
      <c r="DF55" s="308">
        <f>DF61+DF66+DF70+DF108+DF113+DF122+DF126+DF130+DF134+DF142+DF112+DF118+DF146+DF62+DF138</f>
        <v>33320067</v>
      </c>
      <c r="DG55" s="312"/>
      <c r="DH55" s="312"/>
      <c r="DI55" s="312"/>
      <c r="DJ55" s="312"/>
      <c r="DK55" s="312"/>
      <c r="DL55" s="312"/>
      <c r="DM55" s="312"/>
      <c r="DN55" s="312"/>
      <c r="DO55" s="312"/>
      <c r="DP55" s="312"/>
      <c r="DQ55" s="312"/>
      <c r="DR55" s="349"/>
      <c r="DS55" s="300">
        <f>DS61+DS70+DS112+DS113+DS134+DS142+DS146</f>
        <v>28588594.350000001</v>
      </c>
      <c r="DT55" s="218"/>
      <c r="DU55" s="218"/>
      <c r="DV55" s="218"/>
      <c r="DW55" s="218"/>
      <c r="DX55" s="218"/>
      <c r="DY55" s="218"/>
      <c r="DZ55" s="218"/>
      <c r="EA55" s="218"/>
      <c r="EB55" s="218"/>
      <c r="EC55" s="218"/>
      <c r="ED55" s="218"/>
      <c r="EE55" s="219"/>
      <c r="EF55" s="217"/>
      <c r="EG55" s="218"/>
      <c r="EH55" s="218"/>
      <c r="EI55" s="218"/>
      <c r="EJ55" s="218"/>
      <c r="EK55" s="218"/>
      <c r="EL55" s="218"/>
      <c r="EM55" s="218"/>
      <c r="EN55" s="218"/>
      <c r="EO55" s="218"/>
      <c r="EP55" s="218"/>
      <c r="EQ55" s="218"/>
      <c r="ER55" s="219"/>
      <c r="ES55" s="217"/>
      <c r="ET55" s="218"/>
      <c r="EU55" s="218"/>
      <c r="EV55" s="218"/>
      <c r="EW55" s="218"/>
      <c r="EX55" s="218"/>
      <c r="EY55" s="218"/>
      <c r="EZ55" s="218"/>
      <c r="FA55" s="218"/>
      <c r="FB55" s="218"/>
      <c r="FC55" s="218"/>
      <c r="FD55" s="218"/>
      <c r="FE55" s="220"/>
    </row>
    <row r="56" spans="1:161" ht="33.75" customHeight="1">
      <c r="A56" s="208" t="s">
        <v>210</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10" t="s">
        <v>211</v>
      </c>
      <c r="BY56" s="211"/>
      <c r="BZ56" s="211"/>
      <c r="CA56" s="211"/>
      <c r="CB56" s="211"/>
      <c r="CC56" s="211"/>
      <c r="CD56" s="211"/>
      <c r="CE56" s="212"/>
      <c r="CF56" s="213" t="s">
        <v>212</v>
      </c>
      <c r="CG56" s="211"/>
      <c r="CH56" s="211"/>
      <c r="CI56" s="211"/>
      <c r="CJ56" s="211"/>
      <c r="CK56" s="211"/>
      <c r="CL56" s="211"/>
      <c r="CM56" s="211"/>
      <c r="CN56" s="211"/>
      <c r="CO56" s="211"/>
      <c r="CP56" s="211"/>
      <c r="CQ56" s="211"/>
      <c r="CR56" s="212"/>
      <c r="CS56" s="213"/>
      <c r="CT56" s="211"/>
      <c r="CU56" s="211"/>
      <c r="CV56" s="211"/>
      <c r="CW56" s="211"/>
      <c r="CX56" s="211"/>
      <c r="CY56" s="211"/>
      <c r="CZ56" s="211"/>
      <c r="DA56" s="211"/>
      <c r="DB56" s="211"/>
      <c r="DC56" s="211"/>
      <c r="DD56" s="211"/>
      <c r="DE56" s="212"/>
      <c r="DF56" s="217"/>
      <c r="DG56" s="218"/>
      <c r="DH56" s="218"/>
      <c r="DI56" s="218"/>
      <c r="DJ56" s="218"/>
      <c r="DK56" s="218"/>
      <c r="DL56" s="218"/>
      <c r="DM56" s="218"/>
      <c r="DN56" s="218"/>
      <c r="DO56" s="218"/>
      <c r="DP56" s="218"/>
      <c r="DQ56" s="218"/>
      <c r="DR56" s="219"/>
      <c r="DS56" s="217"/>
      <c r="DT56" s="218"/>
      <c r="DU56" s="218"/>
      <c r="DV56" s="218"/>
      <c r="DW56" s="218"/>
      <c r="DX56" s="218"/>
      <c r="DY56" s="218"/>
      <c r="DZ56" s="218"/>
      <c r="EA56" s="218"/>
      <c r="EB56" s="218"/>
      <c r="EC56" s="218"/>
      <c r="ED56" s="218"/>
      <c r="EE56" s="219"/>
      <c r="EF56" s="217"/>
      <c r="EG56" s="218"/>
      <c r="EH56" s="218"/>
      <c r="EI56" s="218"/>
      <c r="EJ56" s="218"/>
      <c r="EK56" s="218"/>
      <c r="EL56" s="218"/>
      <c r="EM56" s="218"/>
      <c r="EN56" s="218"/>
      <c r="EO56" s="218"/>
      <c r="EP56" s="218"/>
      <c r="EQ56" s="218"/>
      <c r="ER56" s="219"/>
      <c r="ES56" s="217" t="s">
        <v>21</v>
      </c>
      <c r="ET56" s="218"/>
      <c r="EU56" s="218"/>
      <c r="EV56" s="218"/>
      <c r="EW56" s="218"/>
      <c r="EX56" s="218"/>
      <c r="EY56" s="218"/>
      <c r="EZ56" s="218"/>
      <c r="FA56" s="218"/>
      <c r="FB56" s="218"/>
      <c r="FC56" s="218"/>
      <c r="FD56" s="218"/>
      <c r="FE56" s="220"/>
    </row>
    <row r="57" spans="1:161" ht="11.1" customHeight="1">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4"/>
      <c r="BX57" s="210"/>
      <c r="BY57" s="211"/>
      <c r="BZ57" s="211"/>
      <c r="CA57" s="211"/>
      <c r="CB57" s="211"/>
      <c r="CC57" s="211"/>
      <c r="CD57" s="211"/>
      <c r="CE57" s="212"/>
      <c r="CF57" s="213"/>
      <c r="CG57" s="211"/>
      <c r="CH57" s="211"/>
      <c r="CI57" s="211"/>
      <c r="CJ57" s="211"/>
      <c r="CK57" s="211"/>
      <c r="CL57" s="211"/>
      <c r="CM57" s="211"/>
      <c r="CN57" s="211"/>
      <c r="CO57" s="211"/>
      <c r="CP57" s="211"/>
      <c r="CQ57" s="211"/>
      <c r="CR57" s="212"/>
      <c r="CS57" s="213"/>
      <c r="CT57" s="211"/>
      <c r="CU57" s="211"/>
      <c r="CV57" s="211"/>
      <c r="CW57" s="211"/>
      <c r="CX57" s="211"/>
      <c r="CY57" s="211"/>
      <c r="CZ57" s="211"/>
      <c r="DA57" s="211"/>
      <c r="DB57" s="211"/>
      <c r="DC57" s="211"/>
      <c r="DD57" s="211"/>
      <c r="DE57" s="212"/>
      <c r="DF57" s="217"/>
      <c r="DG57" s="218"/>
      <c r="DH57" s="218"/>
      <c r="DI57" s="218"/>
      <c r="DJ57" s="218"/>
      <c r="DK57" s="218"/>
      <c r="DL57" s="218"/>
      <c r="DM57" s="218"/>
      <c r="DN57" s="218"/>
      <c r="DO57" s="218"/>
      <c r="DP57" s="218"/>
      <c r="DQ57" s="218"/>
      <c r="DR57" s="219"/>
      <c r="DS57" s="217"/>
      <c r="DT57" s="218"/>
      <c r="DU57" s="218"/>
      <c r="DV57" s="218"/>
      <c r="DW57" s="218"/>
      <c r="DX57" s="218"/>
      <c r="DY57" s="218"/>
      <c r="DZ57" s="218"/>
      <c r="EA57" s="218"/>
      <c r="EB57" s="218"/>
      <c r="EC57" s="218"/>
      <c r="ED57" s="218"/>
      <c r="EE57" s="219"/>
      <c r="EF57" s="217"/>
      <c r="EG57" s="218"/>
      <c r="EH57" s="218"/>
      <c r="EI57" s="218"/>
      <c r="EJ57" s="218"/>
      <c r="EK57" s="218"/>
      <c r="EL57" s="218"/>
      <c r="EM57" s="218"/>
      <c r="EN57" s="218"/>
      <c r="EO57" s="218"/>
      <c r="EP57" s="218"/>
      <c r="EQ57" s="218"/>
      <c r="ER57" s="219"/>
      <c r="ES57" s="217"/>
      <c r="ET57" s="218"/>
      <c r="EU57" s="218"/>
      <c r="EV57" s="218"/>
      <c r="EW57" s="218"/>
      <c r="EX57" s="218"/>
      <c r="EY57" s="218"/>
      <c r="EZ57" s="218"/>
      <c r="FA57" s="218"/>
      <c r="FB57" s="218"/>
      <c r="FC57" s="218"/>
      <c r="FD57" s="218"/>
      <c r="FE57" s="220"/>
    </row>
    <row r="58" spans="1:161" ht="11.1" customHeight="1">
      <c r="A58" s="283" t="s">
        <v>213</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4" t="s">
        <v>214</v>
      </c>
      <c r="BY58" s="285"/>
      <c r="BZ58" s="285"/>
      <c r="CA58" s="285"/>
      <c r="CB58" s="285"/>
      <c r="CC58" s="285"/>
      <c r="CD58" s="285"/>
      <c r="CE58" s="286"/>
      <c r="CF58" s="287" t="s">
        <v>21</v>
      </c>
      <c r="CG58" s="285"/>
      <c r="CH58" s="285"/>
      <c r="CI58" s="285"/>
      <c r="CJ58" s="285"/>
      <c r="CK58" s="285"/>
      <c r="CL58" s="285"/>
      <c r="CM58" s="285"/>
      <c r="CN58" s="285"/>
      <c r="CO58" s="285"/>
      <c r="CP58" s="285"/>
      <c r="CQ58" s="285"/>
      <c r="CR58" s="286"/>
      <c r="CS58" s="213"/>
      <c r="CT58" s="211"/>
      <c r="CU58" s="211"/>
      <c r="CV58" s="211"/>
      <c r="CW58" s="211"/>
      <c r="CX58" s="211"/>
      <c r="CY58" s="211"/>
      <c r="CZ58" s="211"/>
      <c r="DA58" s="211"/>
      <c r="DB58" s="211"/>
      <c r="DC58" s="211"/>
      <c r="DD58" s="211"/>
      <c r="DE58" s="212"/>
      <c r="DF58" s="295">
        <f>DF59++DF95+DF91+DF93+DF94+DF92+DF102</f>
        <v>42389123.859999999</v>
      </c>
      <c r="DG58" s="298"/>
      <c r="DH58" s="298"/>
      <c r="DI58" s="298"/>
      <c r="DJ58" s="298"/>
      <c r="DK58" s="298"/>
      <c r="DL58" s="298"/>
      <c r="DM58" s="298"/>
      <c r="DN58" s="298"/>
      <c r="DO58" s="298"/>
      <c r="DP58" s="298"/>
      <c r="DQ58" s="298"/>
      <c r="DR58" s="299"/>
      <c r="DS58" s="300">
        <f>DS59+DS106+DS95</f>
        <v>45834816.280000001</v>
      </c>
      <c r="DT58" s="218"/>
      <c r="DU58" s="218"/>
      <c r="DV58" s="218"/>
      <c r="DW58" s="218"/>
      <c r="DX58" s="218"/>
      <c r="DY58" s="218"/>
      <c r="DZ58" s="218"/>
      <c r="EA58" s="218"/>
      <c r="EB58" s="218"/>
      <c r="EC58" s="218"/>
      <c r="ED58" s="218"/>
      <c r="EE58" s="219"/>
      <c r="EF58" s="300">
        <f>EF59+EF106+EF95</f>
        <v>45829160.600000001</v>
      </c>
      <c r="EG58" s="218"/>
      <c r="EH58" s="218"/>
      <c r="EI58" s="218"/>
      <c r="EJ58" s="218"/>
      <c r="EK58" s="218"/>
      <c r="EL58" s="218"/>
      <c r="EM58" s="218"/>
      <c r="EN58" s="218"/>
      <c r="EO58" s="218"/>
      <c r="EP58" s="218"/>
      <c r="EQ58" s="218"/>
      <c r="ER58" s="219"/>
      <c r="ES58" s="217"/>
      <c r="ET58" s="218"/>
      <c r="EU58" s="218"/>
      <c r="EV58" s="218"/>
      <c r="EW58" s="218"/>
      <c r="EX58" s="218"/>
      <c r="EY58" s="218"/>
      <c r="EZ58" s="218"/>
      <c r="FA58" s="218"/>
      <c r="FB58" s="218"/>
      <c r="FC58" s="218"/>
      <c r="FD58" s="218"/>
      <c r="FE58" s="220"/>
    </row>
    <row r="59" spans="1:161" ht="22.5" customHeight="1">
      <c r="A59" s="290" t="s">
        <v>215</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10" t="s">
        <v>216</v>
      </c>
      <c r="BY59" s="211"/>
      <c r="BZ59" s="211"/>
      <c r="CA59" s="211"/>
      <c r="CB59" s="211"/>
      <c r="CC59" s="211"/>
      <c r="CD59" s="211"/>
      <c r="CE59" s="212"/>
      <c r="CF59" s="213" t="s">
        <v>21</v>
      </c>
      <c r="CG59" s="211"/>
      <c r="CH59" s="211"/>
      <c r="CI59" s="211"/>
      <c r="CJ59" s="211"/>
      <c r="CK59" s="211"/>
      <c r="CL59" s="211"/>
      <c r="CM59" s="211"/>
      <c r="CN59" s="211"/>
      <c r="CO59" s="211"/>
      <c r="CP59" s="211"/>
      <c r="CQ59" s="211"/>
      <c r="CR59" s="212"/>
      <c r="CS59" s="287"/>
      <c r="CT59" s="285"/>
      <c r="CU59" s="285"/>
      <c r="CV59" s="285"/>
      <c r="CW59" s="285"/>
      <c r="CX59" s="285"/>
      <c r="CY59" s="285"/>
      <c r="CZ59" s="285"/>
      <c r="DA59" s="285"/>
      <c r="DB59" s="285"/>
      <c r="DC59" s="285"/>
      <c r="DD59" s="285"/>
      <c r="DE59" s="286"/>
      <c r="DF59" s="295">
        <f>DF60+DF65+DF69</f>
        <v>29026932.080000002</v>
      </c>
      <c r="DG59" s="296"/>
      <c r="DH59" s="296"/>
      <c r="DI59" s="296"/>
      <c r="DJ59" s="296"/>
      <c r="DK59" s="296"/>
      <c r="DL59" s="296"/>
      <c r="DM59" s="296"/>
      <c r="DN59" s="296"/>
      <c r="DO59" s="296"/>
      <c r="DP59" s="296"/>
      <c r="DQ59" s="296"/>
      <c r="DR59" s="297"/>
      <c r="DS59" s="295">
        <f>DS60+DS69</f>
        <v>26975085.940000001</v>
      </c>
      <c r="DT59" s="296"/>
      <c r="DU59" s="296"/>
      <c r="DV59" s="296"/>
      <c r="DW59" s="296"/>
      <c r="DX59" s="296"/>
      <c r="DY59" s="296"/>
      <c r="DZ59" s="296"/>
      <c r="EA59" s="296"/>
      <c r="EB59" s="296"/>
      <c r="EC59" s="296"/>
      <c r="ED59" s="296"/>
      <c r="EE59" s="297"/>
      <c r="EF59" s="295">
        <f t="shared" ref="EF59" si="1">EF60+EF69</f>
        <v>26975085.940000001</v>
      </c>
      <c r="EG59" s="296"/>
      <c r="EH59" s="296"/>
      <c r="EI59" s="296"/>
      <c r="EJ59" s="296"/>
      <c r="EK59" s="296"/>
      <c r="EL59" s="296"/>
      <c r="EM59" s="296"/>
      <c r="EN59" s="296"/>
      <c r="EO59" s="296"/>
      <c r="EP59" s="296"/>
      <c r="EQ59" s="296"/>
      <c r="ER59" s="297"/>
      <c r="ES59" s="217" t="s">
        <v>21</v>
      </c>
      <c r="ET59" s="218"/>
      <c r="EU59" s="218"/>
      <c r="EV59" s="218"/>
      <c r="EW59" s="218"/>
      <c r="EX59" s="218"/>
      <c r="EY59" s="218"/>
      <c r="EZ59" s="218"/>
      <c r="FA59" s="218"/>
      <c r="FB59" s="218"/>
      <c r="FC59" s="218"/>
      <c r="FD59" s="218"/>
      <c r="FE59" s="220"/>
    </row>
    <row r="60" spans="1:161" ht="22.5" customHeight="1">
      <c r="A60" s="208" t="s">
        <v>217</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10" t="s">
        <v>218</v>
      </c>
      <c r="BY60" s="211"/>
      <c r="BZ60" s="211"/>
      <c r="CA60" s="211"/>
      <c r="CB60" s="211"/>
      <c r="CC60" s="211"/>
      <c r="CD60" s="211"/>
      <c r="CE60" s="212"/>
      <c r="CF60" s="213" t="s">
        <v>82</v>
      </c>
      <c r="CG60" s="211"/>
      <c r="CH60" s="211"/>
      <c r="CI60" s="211"/>
      <c r="CJ60" s="211"/>
      <c r="CK60" s="211"/>
      <c r="CL60" s="211"/>
      <c r="CM60" s="211"/>
      <c r="CN60" s="211"/>
      <c r="CO60" s="211"/>
      <c r="CP60" s="211"/>
      <c r="CQ60" s="211"/>
      <c r="CR60" s="212"/>
      <c r="CS60" s="213" t="s">
        <v>416</v>
      </c>
      <c r="CT60" s="211"/>
      <c r="CU60" s="211"/>
      <c r="CV60" s="211"/>
      <c r="CW60" s="211"/>
      <c r="CX60" s="211"/>
      <c r="CY60" s="211"/>
      <c r="CZ60" s="211"/>
      <c r="DA60" s="211"/>
      <c r="DB60" s="211"/>
      <c r="DC60" s="211"/>
      <c r="DD60" s="211"/>
      <c r="DE60" s="212"/>
      <c r="DF60" s="300">
        <f>DF61+DF63+DF64+DF62</f>
        <v>22294109.550000001</v>
      </c>
      <c r="DG60" s="314"/>
      <c r="DH60" s="314"/>
      <c r="DI60" s="314"/>
      <c r="DJ60" s="314"/>
      <c r="DK60" s="314"/>
      <c r="DL60" s="314"/>
      <c r="DM60" s="314"/>
      <c r="DN60" s="314"/>
      <c r="DO60" s="314"/>
      <c r="DP60" s="314"/>
      <c r="DQ60" s="314"/>
      <c r="DR60" s="315"/>
      <c r="DS60" s="300">
        <f>DS61</f>
        <v>20718191.460000001</v>
      </c>
      <c r="DT60" s="314"/>
      <c r="DU60" s="314"/>
      <c r="DV60" s="314"/>
      <c r="DW60" s="314"/>
      <c r="DX60" s="314"/>
      <c r="DY60" s="314"/>
      <c r="DZ60" s="314"/>
      <c r="EA60" s="314"/>
      <c r="EB60" s="314"/>
      <c r="EC60" s="314"/>
      <c r="ED60" s="314"/>
      <c r="EE60" s="315"/>
      <c r="EF60" s="300">
        <f>DS60</f>
        <v>20718191.460000001</v>
      </c>
      <c r="EG60" s="314"/>
      <c r="EH60" s="314"/>
      <c r="EI60" s="314"/>
      <c r="EJ60" s="314"/>
      <c r="EK60" s="314"/>
      <c r="EL60" s="314"/>
      <c r="EM60" s="314"/>
      <c r="EN60" s="314"/>
      <c r="EO60" s="314"/>
      <c r="EP60" s="314"/>
      <c r="EQ60" s="314"/>
      <c r="ER60" s="315"/>
      <c r="ES60" s="217" t="s">
        <v>21</v>
      </c>
      <c r="ET60" s="218"/>
      <c r="EU60" s="218"/>
      <c r="EV60" s="218"/>
      <c r="EW60" s="218"/>
      <c r="EX60" s="218"/>
      <c r="EY60" s="218"/>
      <c r="EZ60" s="218"/>
      <c r="FA60" s="218"/>
      <c r="FB60" s="218"/>
      <c r="FC60" s="218"/>
      <c r="FD60" s="218"/>
      <c r="FE60" s="220"/>
    </row>
    <row r="61" spans="1:161" s="201" customFormat="1" ht="22.5" customHeight="1">
      <c r="A61" s="280" t="s">
        <v>417</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304" t="s">
        <v>218</v>
      </c>
      <c r="BY61" s="305"/>
      <c r="BZ61" s="305"/>
      <c r="CA61" s="305"/>
      <c r="CB61" s="305"/>
      <c r="CC61" s="305"/>
      <c r="CD61" s="305"/>
      <c r="CE61" s="306"/>
      <c r="CF61" s="307" t="s">
        <v>82</v>
      </c>
      <c r="CG61" s="305"/>
      <c r="CH61" s="305"/>
      <c r="CI61" s="305"/>
      <c r="CJ61" s="305"/>
      <c r="CK61" s="305"/>
      <c r="CL61" s="305"/>
      <c r="CM61" s="305"/>
      <c r="CN61" s="305"/>
      <c r="CO61" s="305"/>
      <c r="CP61" s="305"/>
      <c r="CQ61" s="305"/>
      <c r="CR61" s="306"/>
      <c r="CS61" s="307" t="s">
        <v>416</v>
      </c>
      <c r="CT61" s="305"/>
      <c r="CU61" s="305"/>
      <c r="CV61" s="305"/>
      <c r="CW61" s="305"/>
      <c r="CX61" s="305"/>
      <c r="CY61" s="305"/>
      <c r="CZ61" s="305"/>
      <c r="DA61" s="305"/>
      <c r="DB61" s="305"/>
      <c r="DC61" s="305"/>
      <c r="DD61" s="305"/>
      <c r="DE61" s="306"/>
      <c r="DF61" s="308">
        <f>16877389+5402944</f>
        <v>22280333</v>
      </c>
      <c r="DG61" s="309"/>
      <c r="DH61" s="309"/>
      <c r="DI61" s="309"/>
      <c r="DJ61" s="309"/>
      <c r="DK61" s="309"/>
      <c r="DL61" s="309"/>
      <c r="DM61" s="309"/>
      <c r="DN61" s="309"/>
      <c r="DO61" s="309"/>
      <c r="DP61" s="309"/>
      <c r="DQ61" s="309"/>
      <c r="DR61" s="310"/>
      <c r="DS61" s="308">
        <f>20718191.46</f>
        <v>20718191.460000001</v>
      </c>
      <c r="DT61" s="309"/>
      <c r="DU61" s="309"/>
      <c r="DV61" s="309"/>
      <c r="DW61" s="309"/>
      <c r="DX61" s="309"/>
      <c r="DY61" s="309"/>
      <c r="DZ61" s="309"/>
      <c r="EA61" s="309"/>
      <c r="EB61" s="309"/>
      <c r="EC61" s="309"/>
      <c r="ED61" s="309"/>
      <c r="EE61" s="310"/>
      <c r="EF61" s="308">
        <f>15814622.99+4903568.47</f>
        <v>20718191.460000001</v>
      </c>
      <c r="EG61" s="309"/>
      <c r="EH61" s="309"/>
      <c r="EI61" s="309"/>
      <c r="EJ61" s="309"/>
      <c r="EK61" s="309"/>
      <c r="EL61" s="309"/>
      <c r="EM61" s="309"/>
      <c r="EN61" s="309"/>
      <c r="EO61" s="309"/>
      <c r="EP61" s="309"/>
      <c r="EQ61" s="309"/>
      <c r="ER61" s="310"/>
      <c r="ES61" s="311" t="s">
        <v>21</v>
      </c>
      <c r="ET61" s="312"/>
      <c r="EU61" s="312"/>
      <c r="EV61" s="312"/>
      <c r="EW61" s="312"/>
      <c r="EX61" s="312"/>
      <c r="EY61" s="312"/>
      <c r="EZ61" s="312"/>
      <c r="FA61" s="312"/>
      <c r="FB61" s="312"/>
      <c r="FC61" s="312"/>
      <c r="FD61" s="312"/>
      <c r="FE61" s="313"/>
    </row>
    <row r="62" spans="1:161" s="201" customFormat="1" ht="22.5" customHeight="1">
      <c r="A62" s="280" t="s">
        <v>417</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304" t="s">
        <v>218</v>
      </c>
      <c r="BY62" s="305"/>
      <c r="BZ62" s="305"/>
      <c r="CA62" s="305"/>
      <c r="CB62" s="305"/>
      <c r="CC62" s="305"/>
      <c r="CD62" s="305"/>
      <c r="CE62" s="306"/>
      <c r="CF62" s="307" t="s">
        <v>82</v>
      </c>
      <c r="CG62" s="305"/>
      <c r="CH62" s="305"/>
      <c r="CI62" s="305"/>
      <c r="CJ62" s="305"/>
      <c r="CK62" s="305"/>
      <c r="CL62" s="305"/>
      <c r="CM62" s="305"/>
      <c r="CN62" s="305"/>
      <c r="CO62" s="305"/>
      <c r="CP62" s="305"/>
      <c r="CQ62" s="305"/>
      <c r="CR62" s="306"/>
      <c r="CS62" s="307" t="s">
        <v>509</v>
      </c>
      <c r="CT62" s="305"/>
      <c r="CU62" s="305"/>
      <c r="CV62" s="305"/>
      <c r="CW62" s="305"/>
      <c r="CX62" s="305"/>
      <c r="CY62" s="305"/>
      <c r="CZ62" s="305"/>
      <c r="DA62" s="305"/>
      <c r="DB62" s="305"/>
      <c r="DC62" s="305"/>
      <c r="DD62" s="305"/>
      <c r="DE62" s="306"/>
      <c r="DF62" s="308">
        <v>0</v>
      </c>
      <c r="DG62" s="321"/>
      <c r="DH62" s="321"/>
      <c r="DI62" s="321"/>
      <c r="DJ62" s="321"/>
      <c r="DK62" s="321"/>
      <c r="DL62" s="321"/>
      <c r="DM62" s="321"/>
      <c r="DN62" s="321"/>
      <c r="DO62" s="321"/>
      <c r="DP62" s="321"/>
      <c r="DQ62" s="321"/>
      <c r="DR62" s="322"/>
      <c r="DS62" s="202"/>
      <c r="DT62" s="203"/>
      <c r="DU62" s="203"/>
      <c r="DV62" s="203"/>
      <c r="DW62" s="203"/>
      <c r="DX62" s="203"/>
      <c r="DY62" s="203"/>
      <c r="DZ62" s="203"/>
      <c r="EA62" s="203"/>
      <c r="EB62" s="203"/>
      <c r="EC62" s="203"/>
      <c r="ED62" s="203"/>
      <c r="EE62" s="204"/>
      <c r="EF62" s="202"/>
      <c r="EG62" s="203"/>
      <c r="EH62" s="203"/>
      <c r="EI62" s="203"/>
      <c r="EJ62" s="203"/>
      <c r="EK62" s="203"/>
      <c r="EL62" s="203"/>
      <c r="EM62" s="203"/>
      <c r="EN62" s="203"/>
      <c r="EO62" s="203"/>
      <c r="EP62" s="203"/>
      <c r="EQ62" s="203"/>
      <c r="ER62" s="204"/>
      <c r="ES62" s="205"/>
      <c r="ET62" s="206"/>
      <c r="EU62" s="206"/>
      <c r="EV62" s="206"/>
      <c r="EW62" s="206"/>
      <c r="EX62" s="206"/>
      <c r="EY62" s="206"/>
      <c r="EZ62" s="206"/>
      <c r="FA62" s="206"/>
      <c r="FB62" s="206"/>
      <c r="FC62" s="206"/>
      <c r="FD62" s="206"/>
      <c r="FE62" s="207"/>
    </row>
    <row r="63" spans="1:161" ht="22.5" customHeight="1">
      <c r="A63" s="240" t="s">
        <v>418</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10" t="s">
        <v>218</v>
      </c>
      <c r="BY63" s="211"/>
      <c r="BZ63" s="211"/>
      <c r="CA63" s="211"/>
      <c r="CB63" s="211"/>
      <c r="CC63" s="211"/>
      <c r="CD63" s="211"/>
      <c r="CE63" s="212"/>
      <c r="CF63" s="213" t="s">
        <v>82</v>
      </c>
      <c r="CG63" s="211"/>
      <c r="CH63" s="211"/>
      <c r="CI63" s="211"/>
      <c r="CJ63" s="211"/>
      <c r="CK63" s="211"/>
      <c r="CL63" s="211"/>
      <c r="CM63" s="211"/>
      <c r="CN63" s="211"/>
      <c r="CO63" s="211"/>
      <c r="CP63" s="211"/>
      <c r="CQ63" s="211"/>
      <c r="CR63" s="212"/>
      <c r="CS63" s="213" t="s">
        <v>416</v>
      </c>
      <c r="CT63" s="211"/>
      <c r="CU63" s="211"/>
      <c r="CV63" s="211"/>
      <c r="CW63" s="211"/>
      <c r="CX63" s="211"/>
      <c r="CY63" s="211"/>
      <c r="CZ63" s="211"/>
      <c r="DA63" s="211"/>
      <c r="DB63" s="211"/>
      <c r="DC63" s="211"/>
      <c r="DD63" s="211"/>
      <c r="DE63" s="212"/>
      <c r="DF63" s="350">
        <v>0</v>
      </c>
      <c r="DG63" s="424"/>
      <c r="DH63" s="424"/>
      <c r="DI63" s="424"/>
      <c r="DJ63" s="424"/>
      <c r="DK63" s="424"/>
      <c r="DL63" s="424"/>
      <c r="DM63" s="424"/>
      <c r="DN63" s="424"/>
      <c r="DO63" s="424"/>
      <c r="DP63" s="424"/>
      <c r="DQ63" s="424"/>
      <c r="DR63" s="425"/>
      <c r="DS63" s="300"/>
      <c r="DT63" s="314"/>
      <c r="DU63" s="314"/>
      <c r="DV63" s="314"/>
      <c r="DW63" s="314"/>
      <c r="DX63" s="314"/>
      <c r="DY63" s="314"/>
      <c r="DZ63" s="314"/>
      <c r="EA63" s="314"/>
      <c r="EB63" s="314"/>
      <c r="EC63" s="314"/>
      <c r="ED63" s="314"/>
      <c r="EE63" s="315"/>
      <c r="EF63" s="300"/>
      <c r="EG63" s="314"/>
      <c r="EH63" s="314"/>
      <c r="EI63" s="314"/>
      <c r="EJ63" s="314"/>
      <c r="EK63" s="314"/>
      <c r="EL63" s="314"/>
      <c r="EM63" s="314"/>
      <c r="EN63" s="314"/>
      <c r="EO63" s="314"/>
      <c r="EP63" s="314"/>
      <c r="EQ63" s="314"/>
      <c r="ER63" s="315"/>
      <c r="ES63" s="217" t="s">
        <v>21</v>
      </c>
      <c r="ET63" s="218"/>
      <c r="EU63" s="218"/>
      <c r="EV63" s="218"/>
      <c r="EW63" s="218"/>
      <c r="EX63" s="218"/>
      <c r="EY63" s="218"/>
      <c r="EZ63" s="218"/>
      <c r="FA63" s="218"/>
      <c r="FB63" s="218"/>
      <c r="FC63" s="218"/>
      <c r="FD63" s="218"/>
      <c r="FE63" s="220"/>
    </row>
    <row r="64" spans="1:161" ht="22.5" customHeight="1">
      <c r="A64" s="240" t="s">
        <v>419</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10" t="s">
        <v>218</v>
      </c>
      <c r="BY64" s="211"/>
      <c r="BZ64" s="211"/>
      <c r="CA64" s="211"/>
      <c r="CB64" s="211"/>
      <c r="CC64" s="211"/>
      <c r="CD64" s="211"/>
      <c r="CE64" s="212"/>
      <c r="CF64" s="213" t="s">
        <v>82</v>
      </c>
      <c r="CG64" s="211"/>
      <c r="CH64" s="211"/>
      <c r="CI64" s="211"/>
      <c r="CJ64" s="211"/>
      <c r="CK64" s="211"/>
      <c r="CL64" s="211"/>
      <c r="CM64" s="211"/>
      <c r="CN64" s="211"/>
      <c r="CO64" s="211"/>
      <c r="CP64" s="211"/>
      <c r="CQ64" s="211"/>
      <c r="CR64" s="212"/>
      <c r="CS64" s="213" t="s">
        <v>416</v>
      </c>
      <c r="CT64" s="211"/>
      <c r="CU64" s="211"/>
      <c r="CV64" s="211"/>
      <c r="CW64" s="211"/>
      <c r="CX64" s="211"/>
      <c r="CY64" s="211"/>
      <c r="CZ64" s="211"/>
      <c r="DA64" s="211"/>
      <c r="DB64" s="211"/>
      <c r="DC64" s="211"/>
      <c r="DD64" s="211"/>
      <c r="DE64" s="212"/>
      <c r="DF64" s="421">
        <v>13776.55</v>
      </c>
      <c r="DG64" s="422"/>
      <c r="DH64" s="422"/>
      <c r="DI64" s="422"/>
      <c r="DJ64" s="422"/>
      <c r="DK64" s="422"/>
      <c r="DL64" s="422"/>
      <c r="DM64" s="422"/>
      <c r="DN64" s="422"/>
      <c r="DO64" s="422"/>
      <c r="DP64" s="422"/>
      <c r="DQ64" s="422"/>
      <c r="DR64" s="423"/>
      <c r="DS64" s="300">
        <v>0</v>
      </c>
      <c r="DT64" s="314"/>
      <c r="DU64" s="314"/>
      <c r="DV64" s="314"/>
      <c r="DW64" s="314"/>
      <c r="DX64" s="314"/>
      <c r="DY64" s="314"/>
      <c r="DZ64" s="314"/>
      <c r="EA64" s="314"/>
      <c r="EB64" s="314"/>
      <c r="EC64" s="314"/>
      <c r="ED64" s="314"/>
      <c r="EE64" s="315"/>
      <c r="EF64" s="300">
        <v>0</v>
      </c>
      <c r="EG64" s="314"/>
      <c r="EH64" s="314"/>
      <c r="EI64" s="314"/>
      <c r="EJ64" s="314"/>
      <c r="EK64" s="314"/>
      <c r="EL64" s="314"/>
      <c r="EM64" s="314"/>
      <c r="EN64" s="314"/>
      <c r="EO64" s="314"/>
      <c r="EP64" s="314"/>
      <c r="EQ64" s="314"/>
      <c r="ER64" s="315"/>
      <c r="ES64" s="217" t="s">
        <v>21</v>
      </c>
      <c r="ET64" s="218"/>
      <c r="EU64" s="218"/>
      <c r="EV64" s="218"/>
      <c r="EW64" s="218"/>
      <c r="EX64" s="218"/>
      <c r="EY64" s="218"/>
      <c r="EZ64" s="218"/>
      <c r="FA64" s="218"/>
      <c r="FB64" s="218"/>
      <c r="FC64" s="218"/>
      <c r="FD64" s="218"/>
      <c r="FE64" s="220"/>
    </row>
    <row r="65" spans="1:161" ht="11.1" customHeight="1">
      <c r="A65" s="252" t="s">
        <v>219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4"/>
      <c r="BX65" s="210" t="s">
        <v>220</v>
      </c>
      <c r="BY65" s="211"/>
      <c r="BZ65" s="211"/>
      <c r="CA65" s="211"/>
      <c r="CB65" s="211"/>
      <c r="CC65" s="211"/>
      <c r="CD65" s="211"/>
      <c r="CE65" s="212"/>
      <c r="CF65" s="213" t="s">
        <v>89</v>
      </c>
      <c r="CG65" s="211"/>
      <c r="CH65" s="211"/>
      <c r="CI65" s="211"/>
      <c r="CJ65" s="211"/>
      <c r="CK65" s="211"/>
      <c r="CL65" s="211"/>
      <c r="CM65" s="211"/>
      <c r="CN65" s="211"/>
      <c r="CO65" s="211"/>
      <c r="CP65" s="211"/>
      <c r="CQ65" s="211"/>
      <c r="CR65" s="212"/>
      <c r="CS65" s="213" t="s">
        <v>454</v>
      </c>
      <c r="CT65" s="211"/>
      <c r="CU65" s="211"/>
      <c r="CV65" s="211"/>
      <c r="CW65" s="211"/>
      <c r="CX65" s="211"/>
      <c r="CY65" s="211"/>
      <c r="CZ65" s="211"/>
      <c r="DA65" s="211"/>
      <c r="DB65" s="211"/>
      <c r="DC65" s="211"/>
      <c r="DD65" s="211"/>
      <c r="DE65" s="212"/>
      <c r="DF65" s="300">
        <f>DF66+DF67+DF68</f>
        <v>0</v>
      </c>
      <c r="DG65" s="218"/>
      <c r="DH65" s="218"/>
      <c r="DI65" s="218"/>
      <c r="DJ65" s="218"/>
      <c r="DK65" s="218"/>
      <c r="DL65" s="218"/>
      <c r="DM65" s="218"/>
      <c r="DN65" s="218"/>
      <c r="DO65" s="218"/>
      <c r="DP65" s="218"/>
      <c r="DQ65" s="218"/>
      <c r="DR65" s="219"/>
      <c r="DS65" s="217"/>
      <c r="DT65" s="218"/>
      <c r="DU65" s="218"/>
      <c r="DV65" s="218"/>
      <c r="DW65" s="218"/>
      <c r="DX65" s="218"/>
      <c r="DY65" s="218"/>
      <c r="DZ65" s="218"/>
      <c r="EA65" s="218"/>
      <c r="EB65" s="218"/>
      <c r="EC65" s="218"/>
      <c r="ED65" s="218"/>
      <c r="EE65" s="219"/>
      <c r="EF65" s="217"/>
      <c r="EG65" s="218"/>
      <c r="EH65" s="218"/>
      <c r="EI65" s="218"/>
      <c r="EJ65" s="218"/>
      <c r="EK65" s="218"/>
      <c r="EL65" s="218"/>
      <c r="EM65" s="218"/>
      <c r="EN65" s="218"/>
      <c r="EO65" s="218"/>
      <c r="EP65" s="218"/>
      <c r="EQ65" s="218"/>
      <c r="ER65" s="219"/>
      <c r="ES65" s="217" t="s">
        <v>21</v>
      </c>
      <c r="ET65" s="218"/>
      <c r="EU65" s="218"/>
      <c r="EV65" s="218"/>
      <c r="EW65" s="218"/>
      <c r="EX65" s="218"/>
      <c r="EY65" s="218"/>
      <c r="EZ65" s="218"/>
      <c r="FA65" s="218"/>
      <c r="FB65" s="218"/>
      <c r="FC65" s="218"/>
      <c r="FD65" s="218"/>
      <c r="FE65" s="220"/>
    </row>
    <row r="66" spans="1:161" s="201" customFormat="1" ht="11.1" customHeight="1">
      <c r="A66" s="280" t="s">
        <v>417</v>
      </c>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304" t="s">
        <v>218</v>
      </c>
      <c r="BY66" s="305"/>
      <c r="BZ66" s="305"/>
      <c r="CA66" s="305"/>
      <c r="CB66" s="305"/>
      <c r="CC66" s="305"/>
      <c r="CD66" s="305"/>
      <c r="CE66" s="306"/>
      <c r="CF66" s="307" t="s">
        <v>89</v>
      </c>
      <c r="CG66" s="305"/>
      <c r="CH66" s="305"/>
      <c r="CI66" s="305"/>
      <c r="CJ66" s="305"/>
      <c r="CK66" s="305"/>
      <c r="CL66" s="305"/>
      <c r="CM66" s="305"/>
      <c r="CN66" s="305"/>
      <c r="CO66" s="305"/>
      <c r="CP66" s="305"/>
      <c r="CQ66" s="305"/>
      <c r="CR66" s="306"/>
      <c r="CS66" s="307" t="s">
        <v>454</v>
      </c>
      <c r="CT66" s="305"/>
      <c r="CU66" s="305"/>
      <c r="CV66" s="305"/>
      <c r="CW66" s="305"/>
      <c r="CX66" s="305"/>
      <c r="CY66" s="305"/>
      <c r="CZ66" s="305"/>
      <c r="DA66" s="305"/>
      <c r="DB66" s="305"/>
      <c r="DC66" s="305"/>
      <c r="DD66" s="305"/>
      <c r="DE66" s="306"/>
      <c r="DF66" s="308">
        <v>0</v>
      </c>
      <c r="DG66" s="309"/>
      <c r="DH66" s="309"/>
      <c r="DI66" s="309"/>
      <c r="DJ66" s="309"/>
      <c r="DK66" s="309"/>
      <c r="DL66" s="309"/>
      <c r="DM66" s="309"/>
      <c r="DN66" s="309"/>
      <c r="DO66" s="309"/>
      <c r="DP66" s="309"/>
      <c r="DQ66" s="309"/>
      <c r="DR66" s="310"/>
      <c r="DS66" s="308"/>
      <c r="DT66" s="309"/>
      <c r="DU66" s="309"/>
      <c r="DV66" s="309"/>
      <c r="DW66" s="309"/>
      <c r="DX66" s="309"/>
      <c r="DY66" s="309"/>
      <c r="DZ66" s="309"/>
      <c r="EA66" s="309"/>
      <c r="EB66" s="309"/>
      <c r="EC66" s="309"/>
      <c r="ED66" s="309"/>
      <c r="EE66" s="310"/>
      <c r="EF66" s="308"/>
      <c r="EG66" s="309"/>
      <c r="EH66" s="309"/>
      <c r="EI66" s="309"/>
      <c r="EJ66" s="309"/>
      <c r="EK66" s="309"/>
      <c r="EL66" s="309"/>
      <c r="EM66" s="309"/>
      <c r="EN66" s="309"/>
      <c r="EO66" s="309"/>
      <c r="EP66" s="309"/>
      <c r="EQ66" s="309"/>
      <c r="ER66" s="310"/>
      <c r="ES66" s="311" t="s">
        <v>21</v>
      </c>
      <c r="ET66" s="312"/>
      <c r="EU66" s="312"/>
      <c r="EV66" s="312"/>
      <c r="EW66" s="312"/>
      <c r="EX66" s="312"/>
      <c r="EY66" s="312"/>
      <c r="EZ66" s="312"/>
      <c r="FA66" s="312"/>
      <c r="FB66" s="312"/>
      <c r="FC66" s="312"/>
      <c r="FD66" s="312"/>
      <c r="FE66" s="313"/>
    </row>
    <row r="67" spans="1:161" ht="11.1" customHeight="1">
      <c r="A67" s="240" t="s">
        <v>418</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10" t="s">
        <v>218</v>
      </c>
      <c r="BY67" s="211"/>
      <c r="BZ67" s="211"/>
      <c r="CA67" s="211"/>
      <c r="CB67" s="211"/>
      <c r="CC67" s="211"/>
      <c r="CD67" s="211"/>
      <c r="CE67" s="212"/>
      <c r="CF67" s="213" t="s">
        <v>89</v>
      </c>
      <c r="CG67" s="211"/>
      <c r="CH67" s="211"/>
      <c r="CI67" s="211"/>
      <c r="CJ67" s="211"/>
      <c r="CK67" s="211"/>
      <c r="CL67" s="211"/>
      <c r="CM67" s="211"/>
      <c r="CN67" s="211"/>
      <c r="CO67" s="211"/>
      <c r="CP67" s="211"/>
      <c r="CQ67" s="211"/>
      <c r="CR67" s="212"/>
      <c r="CS67" s="213" t="s">
        <v>454</v>
      </c>
      <c r="CT67" s="211"/>
      <c r="CU67" s="211"/>
      <c r="CV67" s="211"/>
      <c r="CW67" s="211"/>
      <c r="CX67" s="211"/>
      <c r="CY67" s="211"/>
      <c r="CZ67" s="211"/>
      <c r="DA67" s="211"/>
      <c r="DB67" s="211"/>
      <c r="DC67" s="211"/>
      <c r="DD67" s="211"/>
      <c r="DE67" s="212"/>
      <c r="DF67" s="300">
        <v>0</v>
      </c>
      <c r="DG67" s="314"/>
      <c r="DH67" s="314"/>
      <c r="DI67" s="314"/>
      <c r="DJ67" s="314"/>
      <c r="DK67" s="314"/>
      <c r="DL67" s="314"/>
      <c r="DM67" s="314"/>
      <c r="DN67" s="314"/>
      <c r="DO67" s="314"/>
      <c r="DP67" s="314"/>
      <c r="DQ67" s="314"/>
      <c r="DR67" s="315"/>
      <c r="DS67" s="300"/>
      <c r="DT67" s="314"/>
      <c r="DU67" s="314"/>
      <c r="DV67" s="314"/>
      <c r="DW67" s="314"/>
      <c r="DX67" s="314"/>
      <c r="DY67" s="314"/>
      <c r="DZ67" s="314"/>
      <c r="EA67" s="314"/>
      <c r="EB67" s="314"/>
      <c r="EC67" s="314"/>
      <c r="ED67" s="314"/>
      <c r="EE67" s="315"/>
      <c r="EF67" s="300"/>
      <c r="EG67" s="314"/>
      <c r="EH67" s="314"/>
      <c r="EI67" s="314"/>
      <c r="EJ67" s="314"/>
      <c r="EK67" s="314"/>
      <c r="EL67" s="314"/>
      <c r="EM67" s="314"/>
      <c r="EN67" s="314"/>
      <c r="EO67" s="314"/>
      <c r="EP67" s="314"/>
      <c r="EQ67" s="314"/>
      <c r="ER67" s="315"/>
      <c r="ES67" s="217" t="s">
        <v>21</v>
      </c>
      <c r="ET67" s="218"/>
      <c r="EU67" s="218"/>
      <c r="EV67" s="218"/>
      <c r="EW67" s="218"/>
      <c r="EX67" s="218"/>
      <c r="EY67" s="218"/>
      <c r="EZ67" s="218"/>
      <c r="FA67" s="218"/>
      <c r="FB67" s="218"/>
      <c r="FC67" s="218"/>
      <c r="FD67" s="218"/>
      <c r="FE67" s="220"/>
    </row>
    <row r="68" spans="1:161" ht="11.1" customHeight="1">
      <c r="A68" s="240" t="s">
        <v>419</v>
      </c>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10" t="s">
        <v>218</v>
      </c>
      <c r="BY68" s="211"/>
      <c r="BZ68" s="211"/>
      <c r="CA68" s="211"/>
      <c r="CB68" s="211"/>
      <c r="CC68" s="211"/>
      <c r="CD68" s="211"/>
      <c r="CE68" s="212"/>
      <c r="CF68" s="213" t="s">
        <v>89</v>
      </c>
      <c r="CG68" s="211"/>
      <c r="CH68" s="211"/>
      <c r="CI68" s="211"/>
      <c r="CJ68" s="211"/>
      <c r="CK68" s="211"/>
      <c r="CL68" s="211"/>
      <c r="CM68" s="211"/>
      <c r="CN68" s="211"/>
      <c r="CO68" s="211"/>
      <c r="CP68" s="211"/>
      <c r="CQ68" s="211"/>
      <c r="CR68" s="212"/>
      <c r="CS68" s="213" t="s">
        <v>454</v>
      </c>
      <c r="CT68" s="211"/>
      <c r="CU68" s="211"/>
      <c r="CV68" s="211"/>
      <c r="CW68" s="211"/>
      <c r="CX68" s="211"/>
      <c r="CY68" s="211"/>
      <c r="CZ68" s="211"/>
      <c r="DA68" s="211"/>
      <c r="DB68" s="211"/>
      <c r="DC68" s="211"/>
      <c r="DD68" s="211"/>
      <c r="DE68" s="212"/>
      <c r="DF68" s="300"/>
      <c r="DG68" s="314"/>
      <c r="DH68" s="314"/>
      <c r="DI68" s="314"/>
      <c r="DJ68" s="314"/>
      <c r="DK68" s="314"/>
      <c r="DL68" s="314"/>
      <c r="DM68" s="314"/>
      <c r="DN68" s="314"/>
      <c r="DO68" s="314"/>
      <c r="DP68" s="314"/>
      <c r="DQ68" s="314"/>
      <c r="DR68" s="315"/>
      <c r="DS68" s="300"/>
      <c r="DT68" s="314"/>
      <c r="DU68" s="314"/>
      <c r="DV68" s="314"/>
      <c r="DW68" s="314"/>
      <c r="DX68" s="314"/>
      <c r="DY68" s="314"/>
      <c r="DZ68" s="314"/>
      <c r="EA68" s="314"/>
      <c r="EB68" s="314"/>
      <c r="EC68" s="314"/>
      <c r="ED68" s="314"/>
      <c r="EE68" s="315"/>
      <c r="EF68" s="300"/>
      <c r="EG68" s="314"/>
      <c r="EH68" s="314"/>
      <c r="EI68" s="314"/>
      <c r="EJ68" s="314"/>
      <c r="EK68" s="314"/>
      <c r="EL68" s="314"/>
      <c r="EM68" s="314"/>
      <c r="EN68" s="314"/>
      <c r="EO68" s="314"/>
      <c r="EP68" s="314"/>
      <c r="EQ68" s="314"/>
      <c r="ER68" s="315"/>
      <c r="ES68" s="217" t="s">
        <v>21</v>
      </c>
      <c r="ET68" s="218"/>
      <c r="EU68" s="218"/>
      <c r="EV68" s="218"/>
      <c r="EW68" s="218"/>
      <c r="EX68" s="218"/>
      <c r="EY68" s="218"/>
      <c r="EZ68" s="218"/>
      <c r="FA68" s="218"/>
      <c r="FB68" s="218"/>
      <c r="FC68" s="218"/>
      <c r="FD68" s="218"/>
      <c r="FE68" s="220"/>
    </row>
    <row r="69" spans="1:161" ht="22.5" customHeight="1">
      <c r="A69" s="208" t="s">
        <v>221</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09"/>
      <c r="BV69" s="209"/>
      <c r="BW69" s="209"/>
      <c r="BX69" s="210" t="s">
        <v>222</v>
      </c>
      <c r="BY69" s="211"/>
      <c r="BZ69" s="211"/>
      <c r="CA69" s="211"/>
      <c r="CB69" s="211"/>
      <c r="CC69" s="211"/>
      <c r="CD69" s="211"/>
      <c r="CE69" s="212"/>
      <c r="CF69" s="213" t="s">
        <v>90</v>
      </c>
      <c r="CG69" s="211"/>
      <c r="CH69" s="211"/>
      <c r="CI69" s="211"/>
      <c r="CJ69" s="211"/>
      <c r="CK69" s="211"/>
      <c r="CL69" s="211"/>
      <c r="CM69" s="211"/>
      <c r="CN69" s="211"/>
      <c r="CO69" s="211"/>
      <c r="CP69" s="211"/>
      <c r="CQ69" s="211"/>
      <c r="CR69" s="212"/>
      <c r="CS69" s="213" t="s">
        <v>421</v>
      </c>
      <c r="CT69" s="211"/>
      <c r="CU69" s="211"/>
      <c r="CV69" s="211"/>
      <c r="CW69" s="211"/>
      <c r="CX69" s="211"/>
      <c r="CY69" s="211"/>
      <c r="CZ69" s="211"/>
      <c r="DA69" s="211"/>
      <c r="DB69" s="211"/>
      <c r="DC69" s="211"/>
      <c r="DD69" s="211"/>
      <c r="DE69" s="212"/>
      <c r="DF69" s="217">
        <f>DF70+DF71+DF72</f>
        <v>6732822.5300000003</v>
      </c>
      <c r="DG69" s="218"/>
      <c r="DH69" s="218"/>
      <c r="DI69" s="218"/>
      <c r="DJ69" s="218"/>
      <c r="DK69" s="218"/>
      <c r="DL69" s="218"/>
      <c r="DM69" s="218"/>
      <c r="DN69" s="218"/>
      <c r="DO69" s="218"/>
      <c r="DP69" s="218"/>
      <c r="DQ69" s="218"/>
      <c r="DR69" s="219"/>
      <c r="DS69" s="217">
        <f>DS70+DS71+DS72</f>
        <v>6256894.4799999995</v>
      </c>
      <c r="DT69" s="218"/>
      <c r="DU69" s="218"/>
      <c r="DV69" s="218"/>
      <c r="DW69" s="218"/>
      <c r="DX69" s="218"/>
      <c r="DY69" s="218"/>
      <c r="DZ69" s="218"/>
      <c r="EA69" s="218"/>
      <c r="EB69" s="218"/>
      <c r="EC69" s="218"/>
      <c r="ED69" s="218"/>
      <c r="EE69" s="219"/>
      <c r="EF69" s="217">
        <f t="shared" ref="EF69" si="2">EF70+EF71+EF72</f>
        <v>6256894.4799999995</v>
      </c>
      <c r="EG69" s="218"/>
      <c r="EH69" s="218"/>
      <c r="EI69" s="218"/>
      <c r="EJ69" s="218"/>
      <c r="EK69" s="218"/>
      <c r="EL69" s="218"/>
      <c r="EM69" s="218"/>
      <c r="EN69" s="218"/>
      <c r="EO69" s="218"/>
      <c r="EP69" s="218"/>
      <c r="EQ69" s="218"/>
      <c r="ER69" s="219"/>
      <c r="ES69" s="217" t="s">
        <v>21</v>
      </c>
      <c r="ET69" s="218"/>
      <c r="EU69" s="218"/>
      <c r="EV69" s="218"/>
      <c r="EW69" s="218"/>
      <c r="EX69" s="218"/>
      <c r="EY69" s="218"/>
      <c r="EZ69" s="218"/>
      <c r="FA69" s="218"/>
      <c r="FB69" s="218"/>
      <c r="FC69" s="218"/>
      <c r="FD69" s="218"/>
      <c r="FE69" s="220"/>
    </row>
    <row r="70" spans="1:161" s="201" customFormat="1" ht="22.5" customHeight="1">
      <c r="A70" s="280" t="s">
        <v>417</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304" t="s">
        <v>222</v>
      </c>
      <c r="BY70" s="305"/>
      <c r="BZ70" s="305"/>
      <c r="CA70" s="305"/>
      <c r="CB70" s="305"/>
      <c r="CC70" s="305"/>
      <c r="CD70" s="305"/>
      <c r="CE70" s="306"/>
      <c r="CF70" s="307" t="s">
        <v>90</v>
      </c>
      <c r="CG70" s="305"/>
      <c r="CH70" s="305"/>
      <c r="CI70" s="305"/>
      <c r="CJ70" s="305"/>
      <c r="CK70" s="305"/>
      <c r="CL70" s="305"/>
      <c r="CM70" s="305"/>
      <c r="CN70" s="305"/>
      <c r="CO70" s="305"/>
      <c r="CP70" s="305"/>
      <c r="CQ70" s="305"/>
      <c r="CR70" s="306"/>
      <c r="CS70" s="307" t="s">
        <v>421</v>
      </c>
      <c r="CT70" s="305"/>
      <c r="CU70" s="305"/>
      <c r="CV70" s="305"/>
      <c r="CW70" s="305"/>
      <c r="CX70" s="305"/>
      <c r="CY70" s="305"/>
      <c r="CZ70" s="305"/>
      <c r="DA70" s="305"/>
      <c r="DB70" s="305"/>
      <c r="DC70" s="305"/>
      <c r="DD70" s="305"/>
      <c r="DE70" s="306"/>
      <c r="DF70" s="311">
        <f>5096970+1631692</f>
        <v>6728662</v>
      </c>
      <c r="DG70" s="312"/>
      <c r="DH70" s="312"/>
      <c r="DI70" s="312"/>
      <c r="DJ70" s="312"/>
      <c r="DK70" s="312"/>
      <c r="DL70" s="312"/>
      <c r="DM70" s="312"/>
      <c r="DN70" s="312"/>
      <c r="DO70" s="312"/>
      <c r="DP70" s="312"/>
      <c r="DQ70" s="312"/>
      <c r="DR70" s="349"/>
      <c r="DS70" s="311">
        <f>4776016.14+1480878.34</f>
        <v>6256894.4799999995</v>
      </c>
      <c r="DT70" s="312"/>
      <c r="DU70" s="312"/>
      <c r="DV70" s="312"/>
      <c r="DW70" s="312"/>
      <c r="DX70" s="312"/>
      <c r="DY70" s="312"/>
      <c r="DZ70" s="312"/>
      <c r="EA70" s="312"/>
      <c r="EB70" s="312"/>
      <c r="EC70" s="312"/>
      <c r="ED70" s="312"/>
      <c r="EE70" s="349"/>
      <c r="EF70" s="311">
        <f>4776016.14+1480878.34</f>
        <v>6256894.4799999995</v>
      </c>
      <c r="EG70" s="312"/>
      <c r="EH70" s="312"/>
      <c r="EI70" s="312"/>
      <c r="EJ70" s="312"/>
      <c r="EK70" s="312"/>
      <c r="EL70" s="312"/>
      <c r="EM70" s="312"/>
      <c r="EN70" s="312"/>
      <c r="EO70" s="312"/>
      <c r="EP70" s="312"/>
      <c r="EQ70" s="312"/>
      <c r="ER70" s="349"/>
      <c r="ES70" s="311" t="s">
        <v>21</v>
      </c>
      <c r="ET70" s="312"/>
      <c r="EU70" s="312"/>
      <c r="EV70" s="312"/>
      <c r="EW70" s="312"/>
      <c r="EX70" s="312"/>
      <c r="EY70" s="312"/>
      <c r="EZ70" s="312"/>
      <c r="FA70" s="312"/>
      <c r="FB70" s="312"/>
      <c r="FC70" s="312"/>
      <c r="FD70" s="312"/>
      <c r="FE70" s="313"/>
    </row>
    <row r="71" spans="1:161" ht="22.5" customHeight="1">
      <c r="A71" s="240" t="s">
        <v>418</v>
      </c>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10" t="s">
        <v>222</v>
      </c>
      <c r="BY71" s="211"/>
      <c r="BZ71" s="211"/>
      <c r="CA71" s="211"/>
      <c r="CB71" s="211"/>
      <c r="CC71" s="211"/>
      <c r="CD71" s="211"/>
      <c r="CE71" s="212"/>
      <c r="CF71" s="213" t="s">
        <v>90</v>
      </c>
      <c r="CG71" s="211"/>
      <c r="CH71" s="211"/>
      <c r="CI71" s="211"/>
      <c r="CJ71" s="211"/>
      <c r="CK71" s="211"/>
      <c r="CL71" s="211"/>
      <c r="CM71" s="211"/>
      <c r="CN71" s="211"/>
      <c r="CO71" s="211"/>
      <c r="CP71" s="211"/>
      <c r="CQ71" s="211"/>
      <c r="CR71" s="212"/>
      <c r="CS71" s="213" t="s">
        <v>421</v>
      </c>
      <c r="CT71" s="211"/>
      <c r="CU71" s="211"/>
      <c r="CV71" s="211"/>
      <c r="CW71" s="211"/>
      <c r="CX71" s="211"/>
      <c r="CY71" s="211"/>
      <c r="CZ71" s="211"/>
      <c r="DA71" s="211"/>
      <c r="DB71" s="211"/>
      <c r="DC71" s="211"/>
      <c r="DD71" s="211"/>
      <c r="DE71" s="212"/>
      <c r="DF71" s="214">
        <v>0</v>
      </c>
      <c r="DG71" s="215"/>
      <c r="DH71" s="215"/>
      <c r="DI71" s="215"/>
      <c r="DJ71" s="215"/>
      <c r="DK71" s="215"/>
      <c r="DL71" s="215"/>
      <c r="DM71" s="215"/>
      <c r="DN71" s="215"/>
      <c r="DO71" s="215"/>
      <c r="DP71" s="215"/>
      <c r="DQ71" s="215"/>
      <c r="DR71" s="216"/>
      <c r="DS71" s="217"/>
      <c r="DT71" s="218"/>
      <c r="DU71" s="218"/>
      <c r="DV71" s="218"/>
      <c r="DW71" s="218"/>
      <c r="DX71" s="218"/>
      <c r="DY71" s="218"/>
      <c r="DZ71" s="218"/>
      <c r="EA71" s="218"/>
      <c r="EB71" s="218"/>
      <c r="EC71" s="218"/>
      <c r="ED71" s="218"/>
      <c r="EE71" s="219"/>
      <c r="EF71" s="217"/>
      <c r="EG71" s="218"/>
      <c r="EH71" s="218"/>
      <c r="EI71" s="218"/>
      <c r="EJ71" s="218"/>
      <c r="EK71" s="218"/>
      <c r="EL71" s="218"/>
      <c r="EM71" s="218"/>
      <c r="EN71" s="218"/>
      <c r="EO71" s="218"/>
      <c r="EP71" s="218"/>
      <c r="EQ71" s="218"/>
      <c r="ER71" s="219"/>
      <c r="ES71" s="217" t="s">
        <v>21</v>
      </c>
      <c r="ET71" s="218"/>
      <c r="EU71" s="218"/>
      <c r="EV71" s="218"/>
      <c r="EW71" s="218"/>
      <c r="EX71" s="218"/>
      <c r="EY71" s="218"/>
      <c r="EZ71" s="218"/>
      <c r="FA71" s="218"/>
      <c r="FB71" s="218"/>
      <c r="FC71" s="218"/>
      <c r="FD71" s="218"/>
      <c r="FE71" s="220"/>
    </row>
    <row r="72" spans="1:161" ht="22.5" customHeight="1">
      <c r="A72" s="240" t="s">
        <v>419</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10" t="s">
        <v>222</v>
      </c>
      <c r="BY72" s="211"/>
      <c r="BZ72" s="211"/>
      <c r="CA72" s="211"/>
      <c r="CB72" s="211"/>
      <c r="CC72" s="211"/>
      <c r="CD72" s="211"/>
      <c r="CE72" s="212"/>
      <c r="CF72" s="213" t="s">
        <v>90</v>
      </c>
      <c r="CG72" s="211"/>
      <c r="CH72" s="211"/>
      <c r="CI72" s="211"/>
      <c r="CJ72" s="211"/>
      <c r="CK72" s="211"/>
      <c r="CL72" s="211"/>
      <c r="CM72" s="211"/>
      <c r="CN72" s="211"/>
      <c r="CO72" s="211"/>
      <c r="CP72" s="211"/>
      <c r="CQ72" s="211"/>
      <c r="CR72" s="212"/>
      <c r="CS72" s="213" t="s">
        <v>421</v>
      </c>
      <c r="CT72" s="211"/>
      <c r="CU72" s="211"/>
      <c r="CV72" s="211"/>
      <c r="CW72" s="211"/>
      <c r="CX72" s="211"/>
      <c r="CY72" s="211"/>
      <c r="CZ72" s="211"/>
      <c r="DA72" s="211"/>
      <c r="DB72" s="211"/>
      <c r="DC72" s="211"/>
      <c r="DD72" s="211"/>
      <c r="DE72" s="212"/>
      <c r="DF72" s="323">
        <v>4160.53</v>
      </c>
      <c r="DG72" s="347"/>
      <c r="DH72" s="347"/>
      <c r="DI72" s="347"/>
      <c r="DJ72" s="347"/>
      <c r="DK72" s="347"/>
      <c r="DL72" s="347"/>
      <c r="DM72" s="347"/>
      <c r="DN72" s="347"/>
      <c r="DO72" s="347"/>
      <c r="DP72" s="347"/>
      <c r="DQ72" s="347"/>
      <c r="DR72" s="348"/>
      <c r="DS72" s="217">
        <v>0</v>
      </c>
      <c r="DT72" s="218"/>
      <c r="DU72" s="218"/>
      <c r="DV72" s="218"/>
      <c r="DW72" s="218"/>
      <c r="DX72" s="218"/>
      <c r="DY72" s="218"/>
      <c r="DZ72" s="218"/>
      <c r="EA72" s="218"/>
      <c r="EB72" s="218"/>
      <c r="EC72" s="218"/>
      <c r="ED72" s="218"/>
      <c r="EE72" s="219"/>
      <c r="EF72" s="217">
        <v>0</v>
      </c>
      <c r="EG72" s="218"/>
      <c r="EH72" s="218"/>
      <c r="EI72" s="218"/>
      <c r="EJ72" s="218"/>
      <c r="EK72" s="218"/>
      <c r="EL72" s="218"/>
      <c r="EM72" s="218"/>
      <c r="EN72" s="218"/>
      <c r="EO72" s="218"/>
      <c r="EP72" s="218"/>
      <c r="EQ72" s="218"/>
      <c r="ER72" s="219"/>
      <c r="ES72" s="217" t="s">
        <v>21</v>
      </c>
      <c r="ET72" s="218"/>
      <c r="EU72" s="218"/>
      <c r="EV72" s="218"/>
      <c r="EW72" s="218"/>
      <c r="EX72" s="218"/>
      <c r="EY72" s="218"/>
      <c r="EZ72" s="218"/>
      <c r="FA72" s="218"/>
      <c r="FB72" s="218"/>
      <c r="FC72" s="218"/>
      <c r="FD72" s="218"/>
      <c r="FE72" s="220"/>
    </row>
    <row r="73" spans="1:161" ht="22.5" customHeight="1">
      <c r="A73" s="208" t="s">
        <v>223</v>
      </c>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10" t="s">
        <v>224</v>
      </c>
      <c r="BY73" s="211"/>
      <c r="BZ73" s="211"/>
      <c r="CA73" s="211"/>
      <c r="CB73" s="211"/>
      <c r="CC73" s="211"/>
      <c r="CD73" s="211"/>
      <c r="CE73" s="212"/>
      <c r="CF73" s="213" t="s">
        <v>90</v>
      </c>
      <c r="CG73" s="211"/>
      <c r="CH73" s="211"/>
      <c r="CI73" s="211"/>
      <c r="CJ73" s="211"/>
      <c r="CK73" s="211"/>
      <c r="CL73" s="211"/>
      <c r="CM73" s="211"/>
      <c r="CN73" s="211"/>
      <c r="CO73" s="211"/>
      <c r="CP73" s="211"/>
      <c r="CQ73" s="211"/>
      <c r="CR73" s="212"/>
      <c r="CS73" s="213"/>
      <c r="CT73" s="211"/>
      <c r="CU73" s="211"/>
      <c r="CV73" s="211"/>
      <c r="CW73" s="211"/>
      <c r="CX73" s="211"/>
      <c r="CY73" s="211"/>
      <c r="CZ73" s="211"/>
      <c r="DA73" s="211"/>
      <c r="DB73" s="211"/>
      <c r="DC73" s="211"/>
      <c r="DD73" s="211"/>
      <c r="DE73" s="212"/>
      <c r="DF73" s="217"/>
      <c r="DG73" s="218"/>
      <c r="DH73" s="218"/>
      <c r="DI73" s="218"/>
      <c r="DJ73" s="218"/>
      <c r="DK73" s="218"/>
      <c r="DL73" s="218"/>
      <c r="DM73" s="218"/>
      <c r="DN73" s="218"/>
      <c r="DO73" s="218"/>
      <c r="DP73" s="218"/>
      <c r="DQ73" s="218"/>
      <c r="DR73" s="219"/>
      <c r="DS73" s="217"/>
      <c r="DT73" s="218"/>
      <c r="DU73" s="218"/>
      <c r="DV73" s="218"/>
      <c r="DW73" s="218"/>
      <c r="DX73" s="218"/>
      <c r="DY73" s="218"/>
      <c r="DZ73" s="218"/>
      <c r="EA73" s="218"/>
      <c r="EB73" s="218"/>
      <c r="EC73" s="218"/>
      <c r="ED73" s="218"/>
      <c r="EE73" s="219"/>
      <c r="EF73" s="217"/>
      <c r="EG73" s="218"/>
      <c r="EH73" s="218"/>
      <c r="EI73" s="218"/>
      <c r="EJ73" s="218"/>
      <c r="EK73" s="218"/>
      <c r="EL73" s="218"/>
      <c r="EM73" s="218"/>
      <c r="EN73" s="218"/>
      <c r="EO73" s="218"/>
      <c r="EP73" s="218"/>
      <c r="EQ73" s="218"/>
      <c r="ER73" s="219"/>
      <c r="ES73" s="217" t="s">
        <v>21</v>
      </c>
      <c r="ET73" s="218"/>
      <c r="EU73" s="218"/>
      <c r="EV73" s="218"/>
      <c r="EW73" s="218"/>
      <c r="EX73" s="218"/>
      <c r="EY73" s="218"/>
      <c r="EZ73" s="218"/>
      <c r="FA73" s="218"/>
      <c r="FB73" s="218"/>
      <c r="FC73" s="218"/>
      <c r="FD73" s="218"/>
      <c r="FE73" s="220"/>
    </row>
    <row r="74" spans="1:161" ht="22.5" customHeight="1">
      <c r="A74" s="319" t="s">
        <v>225</v>
      </c>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c r="BN74" s="320"/>
      <c r="BO74" s="320"/>
      <c r="BP74" s="320"/>
      <c r="BQ74" s="320"/>
      <c r="BR74" s="320"/>
      <c r="BS74" s="320"/>
      <c r="BT74" s="320"/>
      <c r="BU74" s="320"/>
      <c r="BV74" s="320"/>
      <c r="BW74" s="320"/>
      <c r="BX74" s="210" t="s">
        <v>226</v>
      </c>
      <c r="BY74" s="211"/>
      <c r="BZ74" s="211"/>
      <c r="CA74" s="211"/>
      <c r="CB74" s="211"/>
      <c r="CC74" s="211"/>
      <c r="CD74" s="211"/>
      <c r="CE74" s="212"/>
      <c r="CF74" s="213" t="s">
        <v>90</v>
      </c>
      <c r="CG74" s="211"/>
      <c r="CH74" s="211"/>
      <c r="CI74" s="211"/>
      <c r="CJ74" s="211"/>
      <c r="CK74" s="211"/>
      <c r="CL74" s="211"/>
      <c r="CM74" s="211"/>
      <c r="CN74" s="211"/>
      <c r="CO74" s="211"/>
      <c r="CP74" s="211"/>
      <c r="CQ74" s="211"/>
      <c r="CR74" s="212"/>
      <c r="CS74" s="213"/>
      <c r="CT74" s="211"/>
      <c r="CU74" s="211"/>
      <c r="CV74" s="211"/>
      <c r="CW74" s="211"/>
      <c r="CX74" s="211"/>
      <c r="CY74" s="211"/>
      <c r="CZ74" s="211"/>
      <c r="DA74" s="211"/>
      <c r="DB74" s="211"/>
      <c r="DC74" s="211"/>
      <c r="DD74" s="211"/>
      <c r="DE74" s="212"/>
      <c r="DF74" s="217"/>
      <c r="DG74" s="218"/>
      <c r="DH74" s="218"/>
      <c r="DI74" s="218"/>
      <c r="DJ74" s="218"/>
      <c r="DK74" s="218"/>
      <c r="DL74" s="218"/>
      <c r="DM74" s="218"/>
      <c r="DN74" s="218"/>
      <c r="DO74" s="218"/>
      <c r="DP74" s="218"/>
      <c r="DQ74" s="218"/>
      <c r="DR74" s="219"/>
      <c r="DS74" s="217"/>
      <c r="DT74" s="218"/>
      <c r="DU74" s="218"/>
      <c r="DV74" s="218"/>
      <c r="DW74" s="218"/>
      <c r="DX74" s="218"/>
      <c r="DY74" s="218"/>
      <c r="DZ74" s="218"/>
      <c r="EA74" s="218"/>
      <c r="EB74" s="218"/>
      <c r="EC74" s="218"/>
      <c r="ED74" s="218"/>
      <c r="EE74" s="219"/>
      <c r="EF74" s="217"/>
      <c r="EG74" s="218"/>
      <c r="EH74" s="218"/>
      <c r="EI74" s="218"/>
      <c r="EJ74" s="218"/>
      <c r="EK74" s="218"/>
      <c r="EL74" s="218"/>
      <c r="EM74" s="218"/>
      <c r="EN74" s="218"/>
      <c r="EO74" s="218"/>
      <c r="EP74" s="218"/>
      <c r="EQ74" s="218"/>
      <c r="ER74" s="219"/>
      <c r="ES74" s="217" t="s">
        <v>21</v>
      </c>
      <c r="ET74" s="218"/>
      <c r="EU74" s="218"/>
      <c r="EV74" s="218"/>
      <c r="EW74" s="218"/>
      <c r="EX74" s="218"/>
      <c r="EY74" s="218"/>
      <c r="EZ74" s="218"/>
      <c r="FA74" s="218"/>
      <c r="FB74" s="218"/>
      <c r="FC74" s="218"/>
      <c r="FD74" s="218"/>
      <c r="FE74" s="220"/>
    </row>
    <row r="75" spans="1:161" ht="11.1" customHeight="1" thickBot="1">
      <c r="A75" s="343" t="s">
        <v>227</v>
      </c>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5"/>
      <c r="BX75" s="271" t="s">
        <v>228</v>
      </c>
      <c r="BY75" s="272"/>
      <c r="BZ75" s="272"/>
      <c r="CA75" s="272"/>
      <c r="CB75" s="272"/>
      <c r="CC75" s="272"/>
      <c r="CD75" s="272"/>
      <c r="CE75" s="273"/>
      <c r="CF75" s="274" t="s">
        <v>90</v>
      </c>
      <c r="CG75" s="272"/>
      <c r="CH75" s="272"/>
      <c r="CI75" s="272"/>
      <c r="CJ75" s="272"/>
      <c r="CK75" s="272"/>
      <c r="CL75" s="272"/>
      <c r="CM75" s="272"/>
      <c r="CN75" s="272"/>
      <c r="CO75" s="272"/>
      <c r="CP75" s="272"/>
      <c r="CQ75" s="272"/>
      <c r="CR75" s="273"/>
      <c r="CS75" s="274"/>
      <c r="CT75" s="272"/>
      <c r="CU75" s="272"/>
      <c r="CV75" s="272"/>
      <c r="CW75" s="272"/>
      <c r="CX75" s="272"/>
      <c r="CY75" s="272"/>
      <c r="CZ75" s="272"/>
      <c r="DA75" s="272"/>
      <c r="DB75" s="272"/>
      <c r="DC75" s="272"/>
      <c r="DD75" s="272"/>
      <c r="DE75" s="273"/>
      <c r="DF75" s="346"/>
      <c r="DG75" s="276"/>
      <c r="DH75" s="276"/>
      <c r="DI75" s="276"/>
      <c r="DJ75" s="276"/>
      <c r="DK75" s="276"/>
      <c r="DL75" s="276"/>
      <c r="DM75" s="276"/>
      <c r="DN75" s="276"/>
      <c r="DO75" s="276"/>
      <c r="DP75" s="276"/>
      <c r="DQ75" s="276"/>
      <c r="DR75" s="277"/>
      <c r="DS75" s="346"/>
      <c r="DT75" s="276"/>
      <c r="DU75" s="276"/>
      <c r="DV75" s="276"/>
      <c r="DW75" s="276"/>
      <c r="DX75" s="276"/>
      <c r="DY75" s="276"/>
      <c r="DZ75" s="276"/>
      <c r="EA75" s="276"/>
      <c r="EB75" s="276"/>
      <c r="EC75" s="276"/>
      <c r="ED75" s="276"/>
      <c r="EE75" s="277"/>
      <c r="EF75" s="346"/>
      <c r="EG75" s="276"/>
      <c r="EH75" s="276"/>
      <c r="EI75" s="276"/>
      <c r="EJ75" s="276"/>
      <c r="EK75" s="276"/>
      <c r="EL75" s="276"/>
      <c r="EM75" s="276"/>
      <c r="EN75" s="276"/>
      <c r="EO75" s="276"/>
      <c r="EP75" s="276"/>
      <c r="EQ75" s="276"/>
      <c r="ER75" s="277"/>
      <c r="ES75" s="346" t="s">
        <v>21</v>
      </c>
      <c r="ET75" s="276"/>
      <c r="EU75" s="276"/>
      <c r="EV75" s="276"/>
      <c r="EW75" s="276"/>
      <c r="EX75" s="276"/>
      <c r="EY75" s="276"/>
      <c r="EZ75" s="276"/>
      <c r="FA75" s="276"/>
      <c r="FB75" s="276"/>
      <c r="FC75" s="276"/>
      <c r="FD75" s="276"/>
      <c r="FE75" s="278"/>
    </row>
    <row r="76" spans="1:161" ht="11.1" customHeight="1">
      <c r="A76" s="252" t="s">
        <v>229</v>
      </c>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4"/>
      <c r="BX76" s="210" t="s">
        <v>230</v>
      </c>
      <c r="BY76" s="211"/>
      <c r="BZ76" s="211"/>
      <c r="CA76" s="211"/>
      <c r="CB76" s="211"/>
      <c r="CC76" s="211"/>
      <c r="CD76" s="211"/>
      <c r="CE76" s="212"/>
      <c r="CF76" s="213" t="s">
        <v>231</v>
      </c>
      <c r="CG76" s="211"/>
      <c r="CH76" s="211"/>
      <c r="CI76" s="211"/>
      <c r="CJ76" s="211"/>
      <c r="CK76" s="211"/>
      <c r="CL76" s="211"/>
      <c r="CM76" s="211"/>
      <c r="CN76" s="211"/>
      <c r="CO76" s="211"/>
      <c r="CP76" s="211"/>
      <c r="CQ76" s="211"/>
      <c r="CR76" s="212"/>
      <c r="CS76" s="213"/>
      <c r="CT76" s="211"/>
      <c r="CU76" s="211"/>
      <c r="CV76" s="211"/>
      <c r="CW76" s="211"/>
      <c r="CX76" s="211"/>
      <c r="CY76" s="211"/>
      <c r="CZ76" s="211"/>
      <c r="DA76" s="211"/>
      <c r="DB76" s="211"/>
      <c r="DC76" s="211"/>
      <c r="DD76" s="211"/>
      <c r="DE76" s="212"/>
      <c r="DF76" s="217"/>
      <c r="DG76" s="218"/>
      <c r="DH76" s="218"/>
      <c r="DI76" s="218"/>
      <c r="DJ76" s="218"/>
      <c r="DK76" s="218"/>
      <c r="DL76" s="218"/>
      <c r="DM76" s="218"/>
      <c r="DN76" s="218"/>
      <c r="DO76" s="218"/>
      <c r="DP76" s="218"/>
      <c r="DQ76" s="218"/>
      <c r="DR76" s="219"/>
      <c r="DS76" s="217"/>
      <c r="DT76" s="218"/>
      <c r="DU76" s="218"/>
      <c r="DV76" s="218"/>
      <c r="DW76" s="218"/>
      <c r="DX76" s="218"/>
      <c r="DY76" s="218"/>
      <c r="DZ76" s="218"/>
      <c r="EA76" s="218"/>
      <c r="EB76" s="218"/>
      <c r="EC76" s="218"/>
      <c r="ED76" s="218"/>
      <c r="EE76" s="219"/>
      <c r="EF76" s="217"/>
      <c r="EG76" s="218"/>
      <c r="EH76" s="218"/>
      <c r="EI76" s="218"/>
      <c r="EJ76" s="218"/>
      <c r="EK76" s="218"/>
      <c r="EL76" s="218"/>
      <c r="EM76" s="218"/>
      <c r="EN76" s="218"/>
      <c r="EO76" s="218"/>
      <c r="EP76" s="218"/>
      <c r="EQ76" s="218"/>
      <c r="ER76" s="219"/>
      <c r="ES76" s="217" t="s">
        <v>21</v>
      </c>
      <c r="ET76" s="218"/>
      <c r="EU76" s="218"/>
      <c r="EV76" s="218"/>
      <c r="EW76" s="218"/>
      <c r="EX76" s="218"/>
      <c r="EY76" s="218"/>
      <c r="EZ76" s="218"/>
      <c r="FA76" s="218"/>
      <c r="FB76" s="218"/>
      <c r="FC76" s="218"/>
      <c r="FD76" s="218"/>
      <c r="FE76" s="220"/>
    </row>
    <row r="77" spans="1:161" ht="11.1" customHeight="1">
      <c r="A77" s="208" t="s">
        <v>232</v>
      </c>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10" t="s">
        <v>233</v>
      </c>
      <c r="BY77" s="211"/>
      <c r="BZ77" s="211"/>
      <c r="CA77" s="211"/>
      <c r="CB77" s="211"/>
      <c r="CC77" s="211"/>
      <c r="CD77" s="211"/>
      <c r="CE77" s="212"/>
      <c r="CF77" s="213" t="s">
        <v>234</v>
      </c>
      <c r="CG77" s="211"/>
      <c r="CH77" s="211"/>
      <c r="CI77" s="211"/>
      <c r="CJ77" s="211"/>
      <c r="CK77" s="211"/>
      <c r="CL77" s="211"/>
      <c r="CM77" s="211"/>
      <c r="CN77" s="211"/>
      <c r="CO77" s="211"/>
      <c r="CP77" s="211"/>
      <c r="CQ77" s="211"/>
      <c r="CR77" s="212"/>
      <c r="CS77" s="213"/>
      <c r="CT77" s="211"/>
      <c r="CU77" s="211"/>
      <c r="CV77" s="211"/>
      <c r="CW77" s="211"/>
      <c r="CX77" s="211"/>
      <c r="CY77" s="211"/>
      <c r="CZ77" s="211"/>
      <c r="DA77" s="211"/>
      <c r="DB77" s="211"/>
      <c r="DC77" s="211"/>
      <c r="DD77" s="211"/>
      <c r="DE77" s="212"/>
      <c r="DF77" s="217"/>
      <c r="DG77" s="218"/>
      <c r="DH77" s="218"/>
      <c r="DI77" s="218"/>
      <c r="DJ77" s="218"/>
      <c r="DK77" s="218"/>
      <c r="DL77" s="218"/>
      <c r="DM77" s="218"/>
      <c r="DN77" s="218"/>
      <c r="DO77" s="218"/>
      <c r="DP77" s="218"/>
      <c r="DQ77" s="218"/>
      <c r="DR77" s="219"/>
      <c r="DS77" s="217"/>
      <c r="DT77" s="218"/>
      <c r="DU77" s="218"/>
      <c r="DV77" s="218"/>
      <c r="DW77" s="218"/>
      <c r="DX77" s="218"/>
      <c r="DY77" s="218"/>
      <c r="DZ77" s="218"/>
      <c r="EA77" s="218"/>
      <c r="EB77" s="218"/>
      <c r="EC77" s="218"/>
      <c r="ED77" s="218"/>
      <c r="EE77" s="219"/>
      <c r="EF77" s="217"/>
      <c r="EG77" s="218"/>
      <c r="EH77" s="218"/>
      <c r="EI77" s="218"/>
      <c r="EJ77" s="218"/>
      <c r="EK77" s="218"/>
      <c r="EL77" s="218"/>
      <c r="EM77" s="218"/>
      <c r="EN77" s="218"/>
      <c r="EO77" s="218"/>
      <c r="EP77" s="218"/>
      <c r="EQ77" s="218"/>
      <c r="ER77" s="219"/>
      <c r="ES77" s="217" t="s">
        <v>21</v>
      </c>
      <c r="ET77" s="218"/>
      <c r="EU77" s="218"/>
      <c r="EV77" s="218"/>
      <c r="EW77" s="218"/>
      <c r="EX77" s="218"/>
      <c r="EY77" s="218"/>
      <c r="EZ77" s="218"/>
      <c r="FA77" s="218"/>
      <c r="FB77" s="218"/>
      <c r="FC77" s="218"/>
      <c r="FD77" s="218"/>
      <c r="FE77" s="220"/>
    </row>
    <row r="78" spans="1:161" ht="21" customHeight="1">
      <c r="A78" s="208" t="s">
        <v>235</v>
      </c>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10" t="s">
        <v>236</v>
      </c>
      <c r="BY78" s="211"/>
      <c r="BZ78" s="211"/>
      <c r="CA78" s="211"/>
      <c r="CB78" s="211"/>
      <c r="CC78" s="211"/>
      <c r="CD78" s="211"/>
      <c r="CE78" s="212"/>
      <c r="CF78" s="213" t="s">
        <v>237</v>
      </c>
      <c r="CG78" s="211"/>
      <c r="CH78" s="211"/>
      <c r="CI78" s="211"/>
      <c r="CJ78" s="211"/>
      <c r="CK78" s="211"/>
      <c r="CL78" s="211"/>
      <c r="CM78" s="211"/>
      <c r="CN78" s="211"/>
      <c r="CO78" s="211"/>
      <c r="CP78" s="211"/>
      <c r="CQ78" s="211"/>
      <c r="CR78" s="212"/>
      <c r="CS78" s="213"/>
      <c r="CT78" s="211"/>
      <c r="CU78" s="211"/>
      <c r="CV78" s="211"/>
      <c r="CW78" s="211"/>
      <c r="CX78" s="211"/>
      <c r="CY78" s="211"/>
      <c r="CZ78" s="211"/>
      <c r="DA78" s="211"/>
      <c r="DB78" s="211"/>
      <c r="DC78" s="211"/>
      <c r="DD78" s="211"/>
      <c r="DE78" s="212"/>
      <c r="DF78" s="217"/>
      <c r="DG78" s="218"/>
      <c r="DH78" s="218"/>
      <c r="DI78" s="218"/>
      <c r="DJ78" s="218"/>
      <c r="DK78" s="218"/>
      <c r="DL78" s="218"/>
      <c r="DM78" s="218"/>
      <c r="DN78" s="218"/>
      <c r="DO78" s="218"/>
      <c r="DP78" s="218"/>
      <c r="DQ78" s="218"/>
      <c r="DR78" s="219"/>
      <c r="DS78" s="217"/>
      <c r="DT78" s="218"/>
      <c r="DU78" s="218"/>
      <c r="DV78" s="218"/>
      <c r="DW78" s="218"/>
      <c r="DX78" s="218"/>
      <c r="DY78" s="218"/>
      <c r="DZ78" s="218"/>
      <c r="EA78" s="218"/>
      <c r="EB78" s="218"/>
      <c r="EC78" s="218"/>
      <c r="ED78" s="218"/>
      <c r="EE78" s="219"/>
      <c r="EF78" s="217"/>
      <c r="EG78" s="218"/>
      <c r="EH78" s="218"/>
      <c r="EI78" s="218"/>
      <c r="EJ78" s="218"/>
      <c r="EK78" s="218"/>
      <c r="EL78" s="218"/>
      <c r="EM78" s="218"/>
      <c r="EN78" s="218"/>
      <c r="EO78" s="218"/>
      <c r="EP78" s="218"/>
      <c r="EQ78" s="218"/>
      <c r="ER78" s="219"/>
      <c r="ES78" s="217" t="s">
        <v>21</v>
      </c>
      <c r="ET78" s="218"/>
      <c r="EU78" s="218"/>
      <c r="EV78" s="218"/>
      <c r="EW78" s="218"/>
      <c r="EX78" s="218"/>
      <c r="EY78" s="218"/>
      <c r="EZ78" s="218"/>
      <c r="FA78" s="218"/>
      <c r="FB78" s="218"/>
      <c r="FC78" s="218"/>
      <c r="FD78" s="218"/>
      <c r="FE78" s="220"/>
    </row>
    <row r="79" spans="1:161" ht="21.75" customHeight="1">
      <c r="A79" s="319" t="s">
        <v>238</v>
      </c>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c r="BN79" s="320"/>
      <c r="BO79" s="320"/>
      <c r="BP79" s="320"/>
      <c r="BQ79" s="320"/>
      <c r="BR79" s="320"/>
      <c r="BS79" s="320"/>
      <c r="BT79" s="320"/>
      <c r="BU79" s="320"/>
      <c r="BV79" s="320"/>
      <c r="BW79" s="320"/>
      <c r="BX79" s="210" t="s">
        <v>239</v>
      </c>
      <c r="BY79" s="211"/>
      <c r="BZ79" s="211"/>
      <c r="CA79" s="211"/>
      <c r="CB79" s="211"/>
      <c r="CC79" s="211"/>
      <c r="CD79" s="211"/>
      <c r="CE79" s="212"/>
      <c r="CF79" s="213" t="s">
        <v>237</v>
      </c>
      <c r="CG79" s="211"/>
      <c r="CH79" s="211"/>
      <c r="CI79" s="211"/>
      <c r="CJ79" s="211"/>
      <c r="CK79" s="211"/>
      <c r="CL79" s="211"/>
      <c r="CM79" s="211"/>
      <c r="CN79" s="211"/>
      <c r="CO79" s="211"/>
      <c r="CP79" s="211"/>
      <c r="CQ79" s="211"/>
      <c r="CR79" s="212"/>
      <c r="CS79" s="213"/>
      <c r="CT79" s="211"/>
      <c r="CU79" s="211"/>
      <c r="CV79" s="211"/>
      <c r="CW79" s="211"/>
      <c r="CX79" s="211"/>
      <c r="CY79" s="211"/>
      <c r="CZ79" s="211"/>
      <c r="DA79" s="211"/>
      <c r="DB79" s="211"/>
      <c r="DC79" s="211"/>
      <c r="DD79" s="211"/>
      <c r="DE79" s="212"/>
      <c r="DF79" s="217"/>
      <c r="DG79" s="218"/>
      <c r="DH79" s="218"/>
      <c r="DI79" s="218"/>
      <c r="DJ79" s="218"/>
      <c r="DK79" s="218"/>
      <c r="DL79" s="218"/>
      <c r="DM79" s="218"/>
      <c r="DN79" s="218"/>
      <c r="DO79" s="218"/>
      <c r="DP79" s="218"/>
      <c r="DQ79" s="218"/>
      <c r="DR79" s="219"/>
      <c r="DS79" s="217"/>
      <c r="DT79" s="218"/>
      <c r="DU79" s="218"/>
      <c r="DV79" s="218"/>
      <c r="DW79" s="218"/>
      <c r="DX79" s="218"/>
      <c r="DY79" s="218"/>
      <c r="DZ79" s="218"/>
      <c r="EA79" s="218"/>
      <c r="EB79" s="218"/>
      <c r="EC79" s="218"/>
      <c r="ED79" s="218"/>
      <c r="EE79" s="219"/>
      <c r="EF79" s="217"/>
      <c r="EG79" s="218"/>
      <c r="EH79" s="218"/>
      <c r="EI79" s="218"/>
      <c r="EJ79" s="218"/>
      <c r="EK79" s="218"/>
      <c r="EL79" s="218"/>
      <c r="EM79" s="218"/>
      <c r="EN79" s="218"/>
      <c r="EO79" s="218"/>
      <c r="EP79" s="218"/>
      <c r="EQ79" s="218"/>
      <c r="ER79" s="219"/>
      <c r="ES79" s="217" t="s">
        <v>21</v>
      </c>
      <c r="ET79" s="218"/>
      <c r="EU79" s="218"/>
      <c r="EV79" s="218"/>
      <c r="EW79" s="218"/>
      <c r="EX79" s="218"/>
      <c r="EY79" s="218"/>
      <c r="EZ79" s="218"/>
      <c r="FA79" s="218"/>
      <c r="FB79" s="218"/>
      <c r="FC79" s="218"/>
      <c r="FD79" s="218"/>
      <c r="FE79" s="220"/>
    </row>
    <row r="80" spans="1:161" ht="11.1" customHeight="1">
      <c r="A80" s="319" t="s">
        <v>240</v>
      </c>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0"/>
      <c r="BW80" s="320"/>
      <c r="BX80" s="210" t="s">
        <v>241</v>
      </c>
      <c r="BY80" s="211"/>
      <c r="BZ80" s="211"/>
      <c r="CA80" s="211"/>
      <c r="CB80" s="211"/>
      <c r="CC80" s="211"/>
      <c r="CD80" s="211"/>
      <c r="CE80" s="212"/>
      <c r="CF80" s="213" t="s">
        <v>237</v>
      </c>
      <c r="CG80" s="211"/>
      <c r="CH80" s="211"/>
      <c r="CI80" s="211"/>
      <c r="CJ80" s="211"/>
      <c r="CK80" s="211"/>
      <c r="CL80" s="211"/>
      <c r="CM80" s="211"/>
      <c r="CN80" s="211"/>
      <c r="CO80" s="211"/>
      <c r="CP80" s="211"/>
      <c r="CQ80" s="211"/>
      <c r="CR80" s="212"/>
      <c r="CS80" s="213"/>
      <c r="CT80" s="211"/>
      <c r="CU80" s="211"/>
      <c r="CV80" s="211"/>
      <c r="CW80" s="211"/>
      <c r="CX80" s="211"/>
      <c r="CY80" s="211"/>
      <c r="CZ80" s="211"/>
      <c r="DA80" s="211"/>
      <c r="DB80" s="211"/>
      <c r="DC80" s="211"/>
      <c r="DD80" s="211"/>
      <c r="DE80" s="212"/>
      <c r="DF80" s="217"/>
      <c r="DG80" s="218"/>
      <c r="DH80" s="218"/>
      <c r="DI80" s="218"/>
      <c r="DJ80" s="218"/>
      <c r="DK80" s="218"/>
      <c r="DL80" s="218"/>
      <c r="DM80" s="218"/>
      <c r="DN80" s="218"/>
      <c r="DO80" s="218"/>
      <c r="DP80" s="218"/>
      <c r="DQ80" s="218"/>
      <c r="DR80" s="219"/>
      <c r="DS80" s="217"/>
      <c r="DT80" s="218"/>
      <c r="DU80" s="218"/>
      <c r="DV80" s="218"/>
      <c r="DW80" s="218"/>
      <c r="DX80" s="218"/>
      <c r="DY80" s="218"/>
      <c r="DZ80" s="218"/>
      <c r="EA80" s="218"/>
      <c r="EB80" s="218"/>
      <c r="EC80" s="218"/>
      <c r="ED80" s="218"/>
      <c r="EE80" s="219"/>
      <c r="EF80" s="217"/>
      <c r="EG80" s="218"/>
      <c r="EH80" s="218"/>
      <c r="EI80" s="218"/>
      <c r="EJ80" s="218"/>
      <c r="EK80" s="218"/>
      <c r="EL80" s="218"/>
      <c r="EM80" s="218"/>
      <c r="EN80" s="218"/>
      <c r="EO80" s="218"/>
      <c r="EP80" s="218"/>
      <c r="EQ80" s="218"/>
      <c r="ER80" s="219"/>
      <c r="ES80" s="217" t="s">
        <v>21</v>
      </c>
      <c r="ET80" s="218"/>
      <c r="EU80" s="218"/>
      <c r="EV80" s="218"/>
      <c r="EW80" s="218"/>
      <c r="EX80" s="218"/>
      <c r="EY80" s="218"/>
      <c r="EZ80" s="218"/>
      <c r="FA80" s="218"/>
      <c r="FB80" s="218"/>
      <c r="FC80" s="218"/>
      <c r="FD80" s="218"/>
      <c r="FE80" s="220"/>
    </row>
    <row r="81" spans="1:161" ht="11.1" customHeight="1">
      <c r="A81" s="341" t="s">
        <v>7</v>
      </c>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210" t="s">
        <v>242</v>
      </c>
      <c r="BY81" s="211"/>
      <c r="BZ81" s="211"/>
      <c r="CA81" s="211"/>
      <c r="CB81" s="211"/>
      <c r="CC81" s="211"/>
      <c r="CD81" s="211"/>
      <c r="CE81" s="212"/>
      <c r="CF81" s="213" t="s">
        <v>243</v>
      </c>
      <c r="CG81" s="211"/>
      <c r="CH81" s="211"/>
      <c r="CI81" s="211"/>
      <c r="CJ81" s="211"/>
      <c r="CK81" s="211"/>
      <c r="CL81" s="211"/>
      <c r="CM81" s="211"/>
      <c r="CN81" s="211"/>
      <c r="CO81" s="211"/>
      <c r="CP81" s="211"/>
      <c r="CQ81" s="211"/>
      <c r="CR81" s="212"/>
      <c r="CS81" s="213"/>
      <c r="CT81" s="211"/>
      <c r="CU81" s="211"/>
      <c r="CV81" s="211"/>
      <c r="CW81" s="211"/>
      <c r="CX81" s="211"/>
      <c r="CY81" s="211"/>
      <c r="CZ81" s="211"/>
      <c r="DA81" s="211"/>
      <c r="DB81" s="211"/>
      <c r="DC81" s="211"/>
      <c r="DD81" s="211"/>
      <c r="DE81" s="212"/>
      <c r="DF81" s="217"/>
      <c r="DG81" s="218"/>
      <c r="DH81" s="218"/>
      <c r="DI81" s="218"/>
      <c r="DJ81" s="218"/>
      <c r="DK81" s="218"/>
      <c r="DL81" s="218"/>
      <c r="DM81" s="218"/>
      <c r="DN81" s="218"/>
      <c r="DO81" s="218"/>
      <c r="DP81" s="218"/>
      <c r="DQ81" s="218"/>
      <c r="DR81" s="219"/>
      <c r="DS81" s="217"/>
      <c r="DT81" s="218"/>
      <c r="DU81" s="218"/>
      <c r="DV81" s="218"/>
      <c r="DW81" s="218"/>
      <c r="DX81" s="218"/>
      <c r="DY81" s="218"/>
      <c r="DZ81" s="218"/>
      <c r="EA81" s="218"/>
      <c r="EB81" s="218"/>
      <c r="EC81" s="218"/>
      <c r="ED81" s="218"/>
      <c r="EE81" s="219"/>
      <c r="EF81" s="217"/>
      <c r="EG81" s="218"/>
      <c r="EH81" s="218"/>
      <c r="EI81" s="218"/>
      <c r="EJ81" s="218"/>
      <c r="EK81" s="218"/>
      <c r="EL81" s="218"/>
      <c r="EM81" s="218"/>
      <c r="EN81" s="218"/>
      <c r="EO81" s="218"/>
      <c r="EP81" s="218"/>
      <c r="EQ81" s="218"/>
      <c r="ER81" s="219"/>
      <c r="ES81" s="217" t="s">
        <v>21</v>
      </c>
      <c r="ET81" s="218"/>
      <c r="EU81" s="218"/>
      <c r="EV81" s="218"/>
      <c r="EW81" s="218"/>
      <c r="EX81" s="218"/>
      <c r="EY81" s="218"/>
      <c r="EZ81" s="218"/>
      <c r="FA81" s="218"/>
      <c r="FB81" s="218"/>
      <c r="FC81" s="218"/>
      <c r="FD81" s="218"/>
      <c r="FE81" s="220"/>
    </row>
    <row r="82" spans="1:161" ht="21.75" customHeight="1">
      <c r="A82" s="208" t="s">
        <v>244</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10" t="s">
        <v>245</v>
      </c>
      <c r="BY82" s="211"/>
      <c r="BZ82" s="211"/>
      <c r="CA82" s="211"/>
      <c r="CB82" s="211"/>
      <c r="CC82" s="211"/>
      <c r="CD82" s="211"/>
      <c r="CE82" s="212"/>
      <c r="CF82" s="213" t="s">
        <v>246</v>
      </c>
      <c r="CG82" s="211"/>
      <c r="CH82" s="211"/>
      <c r="CI82" s="211"/>
      <c r="CJ82" s="211"/>
      <c r="CK82" s="211"/>
      <c r="CL82" s="211"/>
      <c r="CM82" s="211"/>
      <c r="CN82" s="211"/>
      <c r="CO82" s="211"/>
      <c r="CP82" s="211"/>
      <c r="CQ82" s="211"/>
      <c r="CR82" s="212"/>
      <c r="CS82" s="213"/>
      <c r="CT82" s="211"/>
      <c r="CU82" s="211"/>
      <c r="CV82" s="211"/>
      <c r="CW82" s="211"/>
      <c r="CX82" s="211"/>
      <c r="CY82" s="211"/>
      <c r="CZ82" s="211"/>
      <c r="DA82" s="211"/>
      <c r="DB82" s="211"/>
      <c r="DC82" s="211"/>
      <c r="DD82" s="211"/>
      <c r="DE82" s="212"/>
      <c r="DF82" s="217"/>
      <c r="DG82" s="218"/>
      <c r="DH82" s="218"/>
      <c r="DI82" s="218"/>
      <c r="DJ82" s="218"/>
      <c r="DK82" s="218"/>
      <c r="DL82" s="218"/>
      <c r="DM82" s="218"/>
      <c r="DN82" s="218"/>
      <c r="DO82" s="218"/>
      <c r="DP82" s="218"/>
      <c r="DQ82" s="218"/>
      <c r="DR82" s="219"/>
      <c r="DS82" s="217"/>
      <c r="DT82" s="218"/>
      <c r="DU82" s="218"/>
      <c r="DV82" s="218"/>
      <c r="DW82" s="218"/>
      <c r="DX82" s="218"/>
      <c r="DY82" s="218"/>
      <c r="DZ82" s="218"/>
      <c r="EA82" s="218"/>
      <c r="EB82" s="218"/>
      <c r="EC82" s="218"/>
      <c r="ED82" s="218"/>
      <c r="EE82" s="219"/>
      <c r="EF82" s="217"/>
      <c r="EG82" s="218"/>
      <c r="EH82" s="218"/>
      <c r="EI82" s="218"/>
      <c r="EJ82" s="218"/>
      <c r="EK82" s="218"/>
      <c r="EL82" s="218"/>
      <c r="EM82" s="218"/>
      <c r="EN82" s="218"/>
      <c r="EO82" s="218"/>
      <c r="EP82" s="218"/>
      <c r="EQ82" s="218"/>
      <c r="ER82" s="219"/>
      <c r="ES82" s="217" t="s">
        <v>21</v>
      </c>
      <c r="ET82" s="218"/>
      <c r="EU82" s="218"/>
      <c r="EV82" s="218"/>
      <c r="EW82" s="218"/>
      <c r="EX82" s="218"/>
      <c r="EY82" s="218"/>
      <c r="EZ82" s="218"/>
      <c r="FA82" s="218"/>
      <c r="FB82" s="218"/>
      <c r="FC82" s="218"/>
      <c r="FD82" s="218"/>
      <c r="FE82" s="220"/>
    </row>
    <row r="83" spans="1:161" ht="33.75" customHeight="1">
      <c r="A83" s="319" t="s">
        <v>247</v>
      </c>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210" t="s">
        <v>248</v>
      </c>
      <c r="BY83" s="211"/>
      <c r="BZ83" s="211"/>
      <c r="CA83" s="211"/>
      <c r="CB83" s="211"/>
      <c r="CC83" s="211"/>
      <c r="CD83" s="211"/>
      <c r="CE83" s="212"/>
      <c r="CF83" s="213" t="s">
        <v>249</v>
      </c>
      <c r="CG83" s="211"/>
      <c r="CH83" s="211"/>
      <c r="CI83" s="211"/>
      <c r="CJ83" s="211"/>
      <c r="CK83" s="211"/>
      <c r="CL83" s="211"/>
      <c r="CM83" s="211"/>
      <c r="CN83" s="211"/>
      <c r="CO83" s="211"/>
      <c r="CP83" s="211"/>
      <c r="CQ83" s="211"/>
      <c r="CR83" s="212"/>
      <c r="CS83" s="213"/>
      <c r="CT83" s="211"/>
      <c r="CU83" s="211"/>
      <c r="CV83" s="211"/>
      <c r="CW83" s="211"/>
      <c r="CX83" s="211"/>
      <c r="CY83" s="211"/>
      <c r="CZ83" s="211"/>
      <c r="DA83" s="211"/>
      <c r="DB83" s="211"/>
      <c r="DC83" s="211"/>
      <c r="DD83" s="211"/>
      <c r="DE83" s="212"/>
      <c r="DF83" s="217"/>
      <c r="DG83" s="218"/>
      <c r="DH83" s="218"/>
      <c r="DI83" s="218"/>
      <c r="DJ83" s="218"/>
      <c r="DK83" s="218"/>
      <c r="DL83" s="218"/>
      <c r="DM83" s="218"/>
      <c r="DN83" s="218"/>
      <c r="DO83" s="218"/>
      <c r="DP83" s="218"/>
      <c r="DQ83" s="218"/>
      <c r="DR83" s="219"/>
      <c r="DS83" s="217"/>
      <c r="DT83" s="218"/>
      <c r="DU83" s="218"/>
      <c r="DV83" s="218"/>
      <c r="DW83" s="218"/>
      <c r="DX83" s="218"/>
      <c r="DY83" s="218"/>
      <c r="DZ83" s="218"/>
      <c r="EA83" s="218"/>
      <c r="EB83" s="218"/>
      <c r="EC83" s="218"/>
      <c r="ED83" s="218"/>
      <c r="EE83" s="219"/>
      <c r="EF83" s="217"/>
      <c r="EG83" s="218"/>
      <c r="EH83" s="218"/>
      <c r="EI83" s="218"/>
      <c r="EJ83" s="218"/>
      <c r="EK83" s="218"/>
      <c r="EL83" s="218"/>
      <c r="EM83" s="218"/>
      <c r="EN83" s="218"/>
      <c r="EO83" s="218"/>
      <c r="EP83" s="218"/>
      <c r="EQ83" s="218"/>
      <c r="ER83" s="219"/>
      <c r="ES83" s="217" t="s">
        <v>21</v>
      </c>
      <c r="ET83" s="218"/>
      <c r="EU83" s="218"/>
      <c r="EV83" s="218"/>
      <c r="EW83" s="218"/>
      <c r="EX83" s="218"/>
      <c r="EY83" s="218"/>
      <c r="EZ83" s="218"/>
      <c r="FA83" s="218"/>
      <c r="FB83" s="218"/>
      <c r="FC83" s="218"/>
      <c r="FD83" s="218"/>
      <c r="FE83" s="220"/>
    </row>
    <row r="84" spans="1:161" ht="11.1" customHeight="1">
      <c r="A84" s="319"/>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0"/>
      <c r="BX84" s="210"/>
      <c r="BY84" s="211"/>
      <c r="BZ84" s="211"/>
      <c r="CA84" s="211"/>
      <c r="CB84" s="211"/>
      <c r="CC84" s="211"/>
      <c r="CD84" s="211"/>
      <c r="CE84" s="212"/>
      <c r="CF84" s="213"/>
      <c r="CG84" s="211"/>
      <c r="CH84" s="211"/>
      <c r="CI84" s="211"/>
      <c r="CJ84" s="211"/>
      <c r="CK84" s="211"/>
      <c r="CL84" s="211"/>
      <c r="CM84" s="211"/>
      <c r="CN84" s="211"/>
      <c r="CO84" s="211"/>
      <c r="CP84" s="211"/>
      <c r="CQ84" s="211"/>
      <c r="CR84" s="212"/>
      <c r="CS84" s="213"/>
      <c r="CT84" s="211"/>
      <c r="CU84" s="211"/>
      <c r="CV84" s="211"/>
      <c r="CW84" s="211"/>
      <c r="CX84" s="211"/>
      <c r="CY84" s="211"/>
      <c r="CZ84" s="211"/>
      <c r="DA84" s="211"/>
      <c r="DB84" s="211"/>
      <c r="DC84" s="211"/>
      <c r="DD84" s="211"/>
      <c r="DE84" s="212"/>
      <c r="DF84" s="217"/>
      <c r="DG84" s="218"/>
      <c r="DH84" s="218"/>
      <c r="DI84" s="218"/>
      <c r="DJ84" s="218"/>
      <c r="DK84" s="218"/>
      <c r="DL84" s="218"/>
      <c r="DM84" s="218"/>
      <c r="DN84" s="218"/>
      <c r="DO84" s="218"/>
      <c r="DP84" s="218"/>
      <c r="DQ84" s="218"/>
      <c r="DR84" s="219"/>
      <c r="DS84" s="217"/>
      <c r="DT84" s="218"/>
      <c r="DU84" s="218"/>
      <c r="DV84" s="218"/>
      <c r="DW84" s="218"/>
      <c r="DX84" s="218"/>
      <c r="DY84" s="218"/>
      <c r="DZ84" s="218"/>
      <c r="EA84" s="218"/>
      <c r="EB84" s="218"/>
      <c r="EC84" s="218"/>
      <c r="ED84" s="218"/>
      <c r="EE84" s="219"/>
      <c r="EF84" s="217"/>
      <c r="EG84" s="218"/>
      <c r="EH84" s="218"/>
      <c r="EI84" s="218"/>
      <c r="EJ84" s="218"/>
      <c r="EK84" s="218"/>
      <c r="EL84" s="218"/>
      <c r="EM84" s="218"/>
      <c r="EN84" s="218"/>
      <c r="EO84" s="218"/>
      <c r="EP84" s="218"/>
      <c r="EQ84" s="218"/>
      <c r="ER84" s="219"/>
      <c r="ES84" s="217"/>
      <c r="ET84" s="218"/>
      <c r="EU84" s="218"/>
      <c r="EV84" s="218"/>
      <c r="EW84" s="218"/>
      <c r="EX84" s="218"/>
      <c r="EY84" s="218"/>
      <c r="EZ84" s="218"/>
      <c r="FA84" s="218"/>
      <c r="FB84" s="218"/>
      <c r="FC84" s="218"/>
      <c r="FD84" s="218"/>
      <c r="FE84" s="220"/>
    </row>
    <row r="85" spans="1:161" ht="21.75" customHeight="1">
      <c r="A85" s="208" t="s">
        <v>250</v>
      </c>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10" t="s">
        <v>251</v>
      </c>
      <c r="BY85" s="211"/>
      <c r="BZ85" s="211"/>
      <c r="CA85" s="211"/>
      <c r="CB85" s="211"/>
      <c r="CC85" s="211"/>
      <c r="CD85" s="211"/>
      <c r="CE85" s="212"/>
      <c r="CF85" s="213" t="s">
        <v>252</v>
      </c>
      <c r="CG85" s="211"/>
      <c r="CH85" s="211"/>
      <c r="CI85" s="211"/>
      <c r="CJ85" s="211"/>
      <c r="CK85" s="211"/>
      <c r="CL85" s="211"/>
      <c r="CM85" s="211"/>
      <c r="CN85" s="211"/>
      <c r="CO85" s="211"/>
      <c r="CP85" s="211"/>
      <c r="CQ85" s="211"/>
      <c r="CR85" s="212"/>
      <c r="CS85" s="213"/>
      <c r="CT85" s="211"/>
      <c r="CU85" s="211"/>
      <c r="CV85" s="211"/>
      <c r="CW85" s="211"/>
      <c r="CX85" s="211"/>
      <c r="CY85" s="211"/>
      <c r="CZ85" s="211"/>
      <c r="DA85" s="211"/>
      <c r="DB85" s="211"/>
      <c r="DC85" s="211"/>
      <c r="DD85" s="211"/>
      <c r="DE85" s="212"/>
      <c r="DF85" s="217"/>
      <c r="DG85" s="218"/>
      <c r="DH85" s="218"/>
      <c r="DI85" s="218"/>
      <c r="DJ85" s="218"/>
      <c r="DK85" s="218"/>
      <c r="DL85" s="218"/>
      <c r="DM85" s="218"/>
      <c r="DN85" s="218"/>
      <c r="DO85" s="218"/>
      <c r="DP85" s="218"/>
      <c r="DQ85" s="218"/>
      <c r="DR85" s="219"/>
      <c r="DS85" s="217"/>
      <c r="DT85" s="218"/>
      <c r="DU85" s="218"/>
      <c r="DV85" s="218"/>
      <c r="DW85" s="218"/>
      <c r="DX85" s="218"/>
      <c r="DY85" s="218"/>
      <c r="DZ85" s="218"/>
      <c r="EA85" s="218"/>
      <c r="EB85" s="218"/>
      <c r="EC85" s="218"/>
      <c r="ED85" s="218"/>
      <c r="EE85" s="219"/>
      <c r="EF85" s="217"/>
      <c r="EG85" s="218"/>
      <c r="EH85" s="218"/>
      <c r="EI85" s="218"/>
      <c r="EJ85" s="218"/>
      <c r="EK85" s="218"/>
      <c r="EL85" s="218"/>
      <c r="EM85" s="218"/>
      <c r="EN85" s="218"/>
      <c r="EO85" s="218"/>
      <c r="EP85" s="218"/>
      <c r="EQ85" s="218"/>
      <c r="ER85" s="219"/>
      <c r="ES85" s="217" t="s">
        <v>21</v>
      </c>
      <c r="ET85" s="218"/>
      <c r="EU85" s="218"/>
      <c r="EV85" s="218"/>
      <c r="EW85" s="218"/>
      <c r="EX85" s="218"/>
      <c r="EY85" s="218"/>
      <c r="EZ85" s="218"/>
      <c r="FA85" s="218"/>
      <c r="FB85" s="218"/>
      <c r="FC85" s="218"/>
      <c r="FD85" s="218"/>
      <c r="FE85" s="220"/>
    </row>
    <row r="86" spans="1:161" ht="33.75" customHeight="1">
      <c r="A86" s="208" t="s">
        <v>253</v>
      </c>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10" t="s">
        <v>254</v>
      </c>
      <c r="BY86" s="211"/>
      <c r="BZ86" s="211"/>
      <c r="CA86" s="211"/>
      <c r="CB86" s="211"/>
      <c r="CC86" s="211"/>
      <c r="CD86" s="211"/>
      <c r="CE86" s="212"/>
      <c r="CF86" s="213" t="s">
        <v>255</v>
      </c>
      <c r="CG86" s="211"/>
      <c r="CH86" s="211"/>
      <c r="CI86" s="211"/>
      <c r="CJ86" s="211"/>
      <c r="CK86" s="211"/>
      <c r="CL86" s="211"/>
      <c r="CM86" s="211"/>
      <c r="CN86" s="211"/>
      <c r="CO86" s="211"/>
      <c r="CP86" s="211"/>
      <c r="CQ86" s="211"/>
      <c r="CR86" s="212"/>
      <c r="CS86" s="213"/>
      <c r="CT86" s="211"/>
      <c r="CU86" s="211"/>
      <c r="CV86" s="211"/>
      <c r="CW86" s="211"/>
      <c r="CX86" s="211"/>
      <c r="CY86" s="211"/>
      <c r="CZ86" s="211"/>
      <c r="DA86" s="211"/>
      <c r="DB86" s="211"/>
      <c r="DC86" s="211"/>
      <c r="DD86" s="211"/>
      <c r="DE86" s="212"/>
      <c r="DF86" s="217"/>
      <c r="DG86" s="218"/>
      <c r="DH86" s="218"/>
      <c r="DI86" s="218"/>
      <c r="DJ86" s="218"/>
      <c r="DK86" s="218"/>
      <c r="DL86" s="218"/>
      <c r="DM86" s="218"/>
      <c r="DN86" s="218"/>
      <c r="DO86" s="218"/>
      <c r="DP86" s="218"/>
      <c r="DQ86" s="218"/>
      <c r="DR86" s="219"/>
      <c r="DS86" s="217"/>
      <c r="DT86" s="218"/>
      <c r="DU86" s="218"/>
      <c r="DV86" s="218"/>
      <c r="DW86" s="218"/>
      <c r="DX86" s="218"/>
      <c r="DY86" s="218"/>
      <c r="DZ86" s="218"/>
      <c r="EA86" s="218"/>
      <c r="EB86" s="218"/>
      <c r="EC86" s="218"/>
      <c r="ED86" s="218"/>
      <c r="EE86" s="219"/>
      <c r="EF86" s="217"/>
      <c r="EG86" s="218"/>
      <c r="EH86" s="218"/>
      <c r="EI86" s="218"/>
      <c r="EJ86" s="218"/>
      <c r="EK86" s="218"/>
      <c r="EL86" s="218"/>
      <c r="EM86" s="218"/>
      <c r="EN86" s="218"/>
      <c r="EO86" s="218"/>
      <c r="EP86" s="218"/>
      <c r="EQ86" s="218"/>
      <c r="ER86" s="219"/>
      <c r="ES86" s="217" t="s">
        <v>21</v>
      </c>
      <c r="ET86" s="218"/>
      <c r="EU86" s="218"/>
      <c r="EV86" s="218"/>
      <c r="EW86" s="218"/>
      <c r="EX86" s="218"/>
      <c r="EY86" s="218"/>
      <c r="EZ86" s="218"/>
      <c r="FA86" s="218"/>
      <c r="FB86" s="218"/>
      <c r="FC86" s="218"/>
      <c r="FD86" s="218"/>
      <c r="FE86" s="220"/>
    </row>
    <row r="87" spans="1:161" ht="11.1" customHeight="1">
      <c r="A87" s="208" t="s">
        <v>256</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10" t="s">
        <v>257</v>
      </c>
      <c r="BY87" s="211"/>
      <c r="BZ87" s="211"/>
      <c r="CA87" s="211"/>
      <c r="CB87" s="211"/>
      <c r="CC87" s="211"/>
      <c r="CD87" s="211"/>
      <c r="CE87" s="212"/>
      <c r="CF87" s="213" t="s">
        <v>258</v>
      </c>
      <c r="CG87" s="211"/>
      <c r="CH87" s="211"/>
      <c r="CI87" s="211"/>
      <c r="CJ87" s="211"/>
      <c r="CK87" s="211"/>
      <c r="CL87" s="211"/>
      <c r="CM87" s="211"/>
      <c r="CN87" s="211"/>
      <c r="CO87" s="211"/>
      <c r="CP87" s="211"/>
      <c r="CQ87" s="211"/>
      <c r="CR87" s="212"/>
      <c r="CS87" s="213"/>
      <c r="CT87" s="211"/>
      <c r="CU87" s="211"/>
      <c r="CV87" s="211"/>
      <c r="CW87" s="211"/>
      <c r="CX87" s="211"/>
      <c r="CY87" s="211"/>
      <c r="CZ87" s="211"/>
      <c r="DA87" s="211"/>
      <c r="DB87" s="211"/>
      <c r="DC87" s="211"/>
      <c r="DD87" s="211"/>
      <c r="DE87" s="212"/>
      <c r="DF87" s="217"/>
      <c r="DG87" s="218"/>
      <c r="DH87" s="218"/>
      <c r="DI87" s="218"/>
      <c r="DJ87" s="218"/>
      <c r="DK87" s="218"/>
      <c r="DL87" s="218"/>
      <c r="DM87" s="218"/>
      <c r="DN87" s="218"/>
      <c r="DO87" s="218"/>
      <c r="DP87" s="218"/>
      <c r="DQ87" s="218"/>
      <c r="DR87" s="219"/>
      <c r="DS87" s="217"/>
      <c r="DT87" s="218"/>
      <c r="DU87" s="218"/>
      <c r="DV87" s="218"/>
      <c r="DW87" s="218"/>
      <c r="DX87" s="218"/>
      <c r="DY87" s="218"/>
      <c r="DZ87" s="218"/>
      <c r="EA87" s="218"/>
      <c r="EB87" s="218"/>
      <c r="EC87" s="218"/>
      <c r="ED87" s="218"/>
      <c r="EE87" s="219"/>
      <c r="EF87" s="217"/>
      <c r="EG87" s="218"/>
      <c r="EH87" s="218"/>
      <c r="EI87" s="218"/>
      <c r="EJ87" s="218"/>
      <c r="EK87" s="218"/>
      <c r="EL87" s="218"/>
      <c r="EM87" s="218"/>
      <c r="EN87" s="218"/>
      <c r="EO87" s="218"/>
      <c r="EP87" s="218"/>
      <c r="EQ87" s="218"/>
      <c r="ER87" s="219"/>
      <c r="ES87" s="217" t="s">
        <v>21</v>
      </c>
      <c r="ET87" s="218"/>
      <c r="EU87" s="218"/>
      <c r="EV87" s="218"/>
      <c r="EW87" s="218"/>
      <c r="EX87" s="218"/>
      <c r="EY87" s="218"/>
      <c r="EZ87" s="218"/>
      <c r="FA87" s="218"/>
      <c r="FB87" s="218"/>
      <c r="FC87" s="218"/>
      <c r="FD87" s="218"/>
      <c r="FE87" s="220"/>
    </row>
    <row r="88" spans="1:161" ht="11.1" customHeight="1">
      <c r="A88" s="341" t="s">
        <v>259</v>
      </c>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2"/>
      <c r="BE88" s="342"/>
      <c r="BF88" s="342"/>
      <c r="BG88" s="342"/>
      <c r="BH88" s="342"/>
      <c r="BI88" s="342"/>
      <c r="BJ88" s="342"/>
      <c r="BK88" s="342"/>
      <c r="BL88" s="342"/>
      <c r="BM88" s="342"/>
      <c r="BN88" s="342"/>
      <c r="BO88" s="342"/>
      <c r="BP88" s="342"/>
      <c r="BQ88" s="342"/>
      <c r="BR88" s="342"/>
      <c r="BS88" s="342"/>
      <c r="BT88" s="342"/>
      <c r="BU88" s="342"/>
      <c r="BV88" s="342"/>
      <c r="BW88" s="342"/>
      <c r="BX88" s="210" t="s">
        <v>260</v>
      </c>
      <c r="BY88" s="211"/>
      <c r="BZ88" s="211"/>
      <c r="CA88" s="211"/>
      <c r="CB88" s="211"/>
      <c r="CC88" s="211"/>
      <c r="CD88" s="211"/>
      <c r="CE88" s="212"/>
      <c r="CF88" s="213" t="s">
        <v>261</v>
      </c>
      <c r="CG88" s="211"/>
      <c r="CH88" s="211"/>
      <c r="CI88" s="211"/>
      <c r="CJ88" s="211"/>
      <c r="CK88" s="211"/>
      <c r="CL88" s="211"/>
      <c r="CM88" s="211"/>
      <c r="CN88" s="211"/>
      <c r="CO88" s="211"/>
      <c r="CP88" s="211"/>
      <c r="CQ88" s="211"/>
      <c r="CR88" s="212"/>
      <c r="CS88" s="213"/>
      <c r="CT88" s="211"/>
      <c r="CU88" s="211"/>
      <c r="CV88" s="211"/>
      <c r="CW88" s="211"/>
      <c r="CX88" s="211"/>
      <c r="CY88" s="211"/>
      <c r="CZ88" s="211"/>
      <c r="DA88" s="211"/>
      <c r="DB88" s="211"/>
      <c r="DC88" s="211"/>
      <c r="DD88" s="211"/>
      <c r="DE88" s="212"/>
      <c r="DF88" s="217"/>
      <c r="DG88" s="218"/>
      <c r="DH88" s="218"/>
      <c r="DI88" s="218"/>
      <c r="DJ88" s="218"/>
      <c r="DK88" s="218"/>
      <c r="DL88" s="218"/>
      <c r="DM88" s="218"/>
      <c r="DN88" s="218"/>
      <c r="DO88" s="218"/>
      <c r="DP88" s="218"/>
      <c r="DQ88" s="218"/>
      <c r="DR88" s="219"/>
      <c r="DS88" s="217"/>
      <c r="DT88" s="218"/>
      <c r="DU88" s="218"/>
      <c r="DV88" s="218"/>
      <c r="DW88" s="218"/>
      <c r="DX88" s="218"/>
      <c r="DY88" s="218"/>
      <c r="DZ88" s="218"/>
      <c r="EA88" s="218"/>
      <c r="EB88" s="218"/>
      <c r="EC88" s="218"/>
      <c r="ED88" s="218"/>
      <c r="EE88" s="219"/>
      <c r="EF88" s="217"/>
      <c r="EG88" s="218"/>
      <c r="EH88" s="218"/>
      <c r="EI88" s="218"/>
      <c r="EJ88" s="218"/>
      <c r="EK88" s="218"/>
      <c r="EL88" s="218"/>
      <c r="EM88" s="218"/>
      <c r="EN88" s="218"/>
      <c r="EO88" s="218"/>
      <c r="EP88" s="218"/>
      <c r="EQ88" s="218"/>
      <c r="ER88" s="219"/>
      <c r="ES88" s="217" t="s">
        <v>21</v>
      </c>
      <c r="ET88" s="218"/>
      <c r="EU88" s="218"/>
      <c r="EV88" s="218"/>
      <c r="EW88" s="218"/>
      <c r="EX88" s="218"/>
      <c r="EY88" s="218"/>
      <c r="EZ88" s="218"/>
      <c r="FA88" s="218"/>
      <c r="FB88" s="218"/>
      <c r="FC88" s="218"/>
      <c r="FD88" s="218"/>
      <c r="FE88" s="220"/>
    </row>
    <row r="89" spans="1:161" ht="21.75" customHeight="1">
      <c r="A89" s="208" t="s">
        <v>262</v>
      </c>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10" t="s">
        <v>263</v>
      </c>
      <c r="BY89" s="211"/>
      <c r="BZ89" s="211"/>
      <c r="CA89" s="211"/>
      <c r="CB89" s="211"/>
      <c r="CC89" s="211"/>
      <c r="CD89" s="211"/>
      <c r="CE89" s="212"/>
      <c r="CF89" s="213" t="s">
        <v>264</v>
      </c>
      <c r="CG89" s="211"/>
      <c r="CH89" s="211"/>
      <c r="CI89" s="211"/>
      <c r="CJ89" s="211"/>
      <c r="CK89" s="211"/>
      <c r="CL89" s="211"/>
      <c r="CM89" s="211"/>
      <c r="CN89" s="211"/>
      <c r="CO89" s="211"/>
      <c r="CP89" s="211"/>
      <c r="CQ89" s="211"/>
      <c r="CR89" s="212"/>
      <c r="CS89" s="213" t="s">
        <v>434</v>
      </c>
      <c r="CT89" s="211"/>
      <c r="CU89" s="211"/>
      <c r="CV89" s="211"/>
      <c r="CW89" s="211"/>
      <c r="CX89" s="211"/>
      <c r="CY89" s="211"/>
      <c r="CZ89" s="211"/>
      <c r="DA89" s="211"/>
      <c r="DB89" s="211"/>
      <c r="DC89" s="211"/>
      <c r="DD89" s="211"/>
      <c r="DE89" s="212"/>
      <c r="DF89" s="217"/>
      <c r="DG89" s="218"/>
      <c r="DH89" s="218"/>
      <c r="DI89" s="218"/>
      <c r="DJ89" s="218"/>
      <c r="DK89" s="218"/>
      <c r="DL89" s="218"/>
      <c r="DM89" s="218"/>
      <c r="DN89" s="218"/>
      <c r="DO89" s="218"/>
      <c r="DP89" s="218"/>
      <c r="DQ89" s="218"/>
      <c r="DR89" s="219"/>
      <c r="DS89" s="217"/>
      <c r="DT89" s="218"/>
      <c r="DU89" s="218"/>
      <c r="DV89" s="218"/>
      <c r="DW89" s="218"/>
      <c r="DX89" s="218"/>
      <c r="DY89" s="218"/>
      <c r="DZ89" s="218"/>
      <c r="EA89" s="218"/>
      <c r="EB89" s="218"/>
      <c r="EC89" s="218"/>
      <c r="ED89" s="218"/>
      <c r="EE89" s="219"/>
      <c r="EF89" s="217"/>
      <c r="EG89" s="218"/>
      <c r="EH89" s="218"/>
      <c r="EI89" s="218"/>
      <c r="EJ89" s="218"/>
      <c r="EK89" s="218"/>
      <c r="EL89" s="218"/>
      <c r="EM89" s="218"/>
      <c r="EN89" s="218"/>
      <c r="EO89" s="218"/>
      <c r="EP89" s="218"/>
      <c r="EQ89" s="218"/>
      <c r="ER89" s="219"/>
      <c r="ES89" s="217" t="s">
        <v>21</v>
      </c>
      <c r="ET89" s="218"/>
      <c r="EU89" s="218"/>
      <c r="EV89" s="218"/>
      <c r="EW89" s="218"/>
      <c r="EX89" s="218"/>
      <c r="EY89" s="218"/>
      <c r="EZ89" s="218"/>
      <c r="FA89" s="218"/>
      <c r="FB89" s="218"/>
      <c r="FC89" s="218"/>
      <c r="FD89" s="218"/>
      <c r="FE89" s="220"/>
    </row>
    <row r="90" spans="1:161" ht="21.75" customHeight="1">
      <c r="A90" s="208" t="s">
        <v>265</v>
      </c>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10" t="s">
        <v>266</v>
      </c>
      <c r="BY90" s="211"/>
      <c r="BZ90" s="211"/>
      <c r="CA90" s="211"/>
      <c r="CB90" s="211"/>
      <c r="CC90" s="211"/>
      <c r="CD90" s="211"/>
      <c r="CE90" s="212"/>
      <c r="CF90" s="213" t="s">
        <v>267</v>
      </c>
      <c r="CG90" s="211"/>
      <c r="CH90" s="211"/>
      <c r="CI90" s="211"/>
      <c r="CJ90" s="211"/>
      <c r="CK90" s="211"/>
      <c r="CL90" s="211"/>
      <c r="CM90" s="211"/>
      <c r="CN90" s="211"/>
      <c r="CO90" s="211"/>
      <c r="CP90" s="211"/>
      <c r="CQ90" s="211"/>
      <c r="CR90" s="212"/>
      <c r="CS90" s="213" t="s">
        <v>434</v>
      </c>
      <c r="CT90" s="211"/>
      <c r="CU90" s="211"/>
      <c r="CV90" s="211"/>
      <c r="CW90" s="211"/>
      <c r="CX90" s="211"/>
      <c r="CY90" s="211"/>
      <c r="CZ90" s="211"/>
      <c r="DA90" s="211"/>
      <c r="DB90" s="211"/>
      <c r="DC90" s="211"/>
      <c r="DD90" s="211"/>
      <c r="DE90" s="212"/>
      <c r="DF90" s="217"/>
      <c r="DG90" s="218"/>
      <c r="DH90" s="218"/>
      <c r="DI90" s="218"/>
      <c r="DJ90" s="218"/>
      <c r="DK90" s="218"/>
      <c r="DL90" s="218"/>
      <c r="DM90" s="218"/>
      <c r="DN90" s="218"/>
      <c r="DO90" s="218"/>
      <c r="DP90" s="218"/>
      <c r="DQ90" s="218"/>
      <c r="DR90" s="219"/>
      <c r="DS90" s="217"/>
      <c r="DT90" s="218"/>
      <c r="DU90" s="218"/>
      <c r="DV90" s="218"/>
      <c r="DW90" s="218"/>
      <c r="DX90" s="218"/>
      <c r="DY90" s="218"/>
      <c r="DZ90" s="218"/>
      <c r="EA90" s="218"/>
      <c r="EB90" s="218"/>
      <c r="EC90" s="218"/>
      <c r="ED90" s="218"/>
      <c r="EE90" s="219"/>
      <c r="EF90" s="217"/>
      <c r="EG90" s="218"/>
      <c r="EH90" s="218"/>
      <c r="EI90" s="218"/>
      <c r="EJ90" s="218"/>
      <c r="EK90" s="218"/>
      <c r="EL90" s="218"/>
      <c r="EM90" s="218"/>
      <c r="EN90" s="218"/>
      <c r="EO90" s="218"/>
      <c r="EP90" s="218"/>
      <c r="EQ90" s="218"/>
      <c r="ER90" s="219"/>
      <c r="ES90" s="217" t="s">
        <v>21</v>
      </c>
      <c r="ET90" s="218"/>
      <c r="EU90" s="218"/>
      <c r="EV90" s="218"/>
      <c r="EW90" s="218"/>
      <c r="EX90" s="218"/>
      <c r="EY90" s="218"/>
      <c r="EZ90" s="218"/>
      <c r="FA90" s="218"/>
      <c r="FB90" s="218"/>
      <c r="FC90" s="218"/>
      <c r="FD90" s="218"/>
      <c r="FE90" s="220"/>
    </row>
    <row r="91" spans="1:161" ht="11.1" customHeight="1">
      <c r="A91" s="208" t="s">
        <v>268</v>
      </c>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10" t="s">
        <v>269</v>
      </c>
      <c r="BY91" s="211"/>
      <c r="BZ91" s="211"/>
      <c r="CA91" s="211"/>
      <c r="CB91" s="211"/>
      <c r="CC91" s="211"/>
      <c r="CD91" s="211"/>
      <c r="CE91" s="212"/>
      <c r="CF91" s="213" t="s">
        <v>286</v>
      </c>
      <c r="CG91" s="211"/>
      <c r="CH91" s="211"/>
      <c r="CI91" s="211"/>
      <c r="CJ91" s="211"/>
      <c r="CK91" s="211"/>
      <c r="CL91" s="211"/>
      <c r="CM91" s="211"/>
      <c r="CN91" s="211"/>
      <c r="CO91" s="211"/>
      <c r="CP91" s="211"/>
      <c r="CQ91" s="211"/>
      <c r="CR91" s="212"/>
      <c r="CS91" s="213" t="s">
        <v>514</v>
      </c>
      <c r="CT91" s="211"/>
      <c r="CU91" s="211"/>
      <c r="CV91" s="211"/>
      <c r="CW91" s="211"/>
      <c r="CX91" s="211"/>
      <c r="CY91" s="211"/>
      <c r="CZ91" s="211"/>
      <c r="DA91" s="211"/>
      <c r="DB91" s="211"/>
      <c r="DC91" s="211"/>
      <c r="DD91" s="211"/>
      <c r="DE91" s="212"/>
      <c r="DF91" s="217">
        <v>0</v>
      </c>
      <c r="DG91" s="218"/>
      <c r="DH91" s="218"/>
      <c r="DI91" s="218"/>
      <c r="DJ91" s="218"/>
      <c r="DK91" s="218"/>
      <c r="DL91" s="218"/>
      <c r="DM91" s="218"/>
      <c r="DN91" s="218"/>
      <c r="DO91" s="218"/>
      <c r="DP91" s="218"/>
      <c r="DQ91" s="218"/>
      <c r="DR91" s="219"/>
      <c r="DS91" s="217"/>
      <c r="DT91" s="218"/>
      <c r="DU91" s="218"/>
      <c r="DV91" s="218"/>
      <c r="DW91" s="218"/>
      <c r="DX91" s="218"/>
      <c r="DY91" s="218"/>
      <c r="DZ91" s="218"/>
      <c r="EA91" s="218"/>
      <c r="EB91" s="218"/>
      <c r="EC91" s="218"/>
      <c r="ED91" s="218"/>
      <c r="EE91" s="219"/>
      <c r="EF91" s="217"/>
      <c r="EG91" s="218"/>
      <c r="EH91" s="218"/>
      <c r="EI91" s="218"/>
      <c r="EJ91" s="218"/>
      <c r="EK91" s="218"/>
      <c r="EL91" s="218"/>
      <c r="EM91" s="218"/>
      <c r="EN91" s="218"/>
      <c r="EO91" s="218"/>
      <c r="EP91" s="218"/>
      <c r="EQ91" s="218"/>
      <c r="ER91" s="219"/>
      <c r="ES91" s="217" t="s">
        <v>21</v>
      </c>
      <c r="ET91" s="218"/>
      <c r="EU91" s="218"/>
      <c r="EV91" s="218"/>
      <c r="EW91" s="218"/>
      <c r="EX91" s="218"/>
      <c r="EY91" s="218"/>
      <c r="EZ91" s="218"/>
      <c r="FA91" s="218"/>
      <c r="FB91" s="218"/>
      <c r="FC91" s="218"/>
      <c r="FD91" s="218"/>
      <c r="FE91" s="220"/>
    </row>
    <row r="92" spans="1:161" ht="11.1" customHeight="1">
      <c r="A92" s="208" t="s">
        <v>268</v>
      </c>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10" t="s">
        <v>269</v>
      </c>
      <c r="BY92" s="211"/>
      <c r="BZ92" s="211"/>
      <c r="CA92" s="211"/>
      <c r="CB92" s="211"/>
      <c r="CC92" s="211"/>
      <c r="CD92" s="211"/>
      <c r="CE92" s="212"/>
      <c r="CF92" s="213" t="s">
        <v>270</v>
      </c>
      <c r="CG92" s="211"/>
      <c r="CH92" s="211"/>
      <c r="CI92" s="211"/>
      <c r="CJ92" s="211"/>
      <c r="CK92" s="211"/>
      <c r="CL92" s="211"/>
      <c r="CM92" s="211"/>
      <c r="CN92" s="211"/>
      <c r="CO92" s="211"/>
      <c r="CP92" s="211"/>
      <c r="CQ92" s="211"/>
      <c r="CR92" s="212"/>
      <c r="CS92" s="213" t="s">
        <v>455</v>
      </c>
      <c r="CT92" s="211"/>
      <c r="CU92" s="211"/>
      <c r="CV92" s="211"/>
      <c r="CW92" s="211"/>
      <c r="CX92" s="211"/>
      <c r="CY92" s="211"/>
      <c r="CZ92" s="211"/>
      <c r="DA92" s="211"/>
      <c r="DB92" s="211"/>
      <c r="DC92" s="211"/>
      <c r="DD92" s="211"/>
      <c r="DE92" s="212"/>
      <c r="DF92" s="214">
        <v>0</v>
      </c>
      <c r="DG92" s="215"/>
      <c r="DH92" s="215"/>
      <c r="DI92" s="215"/>
      <c r="DJ92" s="215"/>
      <c r="DK92" s="215"/>
      <c r="DL92" s="215"/>
      <c r="DM92" s="215"/>
      <c r="DN92" s="215"/>
      <c r="DO92" s="215"/>
      <c r="DP92" s="215"/>
      <c r="DQ92" s="215"/>
      <c r="DR92" s="216"/>
      <c r="DS92" s="217"/>
      <c r="DT92" s="218"/>
      <c r="DU92" s="218"/>
      <c r="DV92" s="218"/>
      <c r="DW92" s="218"/>
      <c r="DX92" s="218"/>
      <c r="DY92" s="218"/>
      <c r="DZ92" s="218"/>
      <c r="EA92" s="218"/>
      <c r="EB92" s="218"/>
      <c r="EC92" s="218"/>
      <c r="ED92" s="218"/>
      <c r="EE92" s="219"/>
      <c r="EF92" s="217"/>
      <c r="EG92" s="218"/>
      <c r="EH92" s="218"/>
      <c r="EI92" s="218"/>
      <c r="EJ92" s="218"/>
      <c r="EK92" s="218"/>
      <c r="EL92" s="218"/>
      <c r="EM92" s="218"/>
      <c r="EN92" s="218"/>
      <c r="EO92" s="218"/>
      <c r="EP92" s="218"/>
      <c r="EQ92" s="218"/>
      <c r="ER92" s="219"/>
      <c r="ES92" s="217" t="s">
        <v>21</v>
      </c>
      <c r="ET92" s="218"/>
      <c r="EU92" s="218"/>
      <c r="EV92" s="218"/>
      <c r="EW92" s="218"/>
      <c r="EX92" s="218"/>
      <c r="EY92" s="218"/>
      <c r="EZ92" s="218"/>
      <c r="FA92" s="218"/>
      <c r="FB92" s="218"/>
      <c r="FC92" s="218"/>
      <c r="FD92" s="218"/>
      <c r="FE92" s="220"/>
    </row>
    <row r="93" spans="1:161" ht="11.1" customHeight="1">
      <c r="A93" s="208" t="s">
        <v>268</v>
      </c>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10" t="s">
        <v>269</v>
      </c>
      <c r="BY93" s="211"/>
      <c r="BZ93" s="211"/>
      <c r="CA93" s="211"/>
      <c r="CB93" s="211"/>
      <c r="CC93" s="211"/>
      <c r="CD93" s="211"/>
      <c r="CE93" s="212"/>
      <c r="CF93" s="213" t="s">
        <v>270</v>
      </c>
      <c r="CG93" s="211"/>
      <c r="CH93" s="211"/>
      <c r="CI93" s="211"/>
      <c r="CJ93" s="211"/>
      <c r="CK93" s="211"/>
      <c r="CL93" s="211"/>
      <c r="CM93" s="211"/>
      <c r="CN93" s="211"/>
      <c r="CO93" s="211"/>
      <c r="CP93" s="211"/>
      <c r="CQ93" s="211"/>
      <c r="CR93" s="212"/>
      <c r="CS93" s="213" t="s">
        <v>455</v>
      </c>
      <c r="CT93" s="211"/>
      <c r="CU93" s="211"/>
      <c r="CV93" s="211"/>
      <c r="CW93" s="211"/>
      <c r="CX93" s="211"/>
      <c r="CY93" s="211"/>
      <c r="CZ93" s="211"/>
      <c r="DA93" s="211"/>
      <c r="DB93" s="211"/>
      <c r="DC93" s="211"/>
      <c r="DD93" s="211"/>
      <c r="DE93" s="212"/>
      <c r="DF93" s="217">
        <v>0</v>
      </c>
      <c r="DG93" s="218"/>
      <c r="DH93" s="218"/>
      <c r="DI93" s="218"/>
      <c r="DJ93" s="218"/>
      <c r="DK93" s="218"/>
      <c r="DL93" s="218"/>
      <c r="DM93" s="218"/>
      <c r="DN93" s="218"/>
      <c r="DO93" s="218"/>
      <c r="DP93" s="218"/>
      <c r="DQ93" s="218"/>
      <c r="DR93" s="219"/>
      <c r="DS93" s="217"/>
      <c r="DT93" s="218"/>
      <c r="DU93" s="218"/>
      <c r="DV93" s="218"/>
      <c r="DW93" s="218"/>
      <c r="DX93" s="218"/>
      <c r="DY93" s="218"/>
      <c r="DZ93" s="218"/>
      <c r="EA93" s="218"/>
      <c r="EB93" s="218"/>
      <c r="EC93" s="218"/>
      <c r="ED93" s="218"/>
      <c r="EE93" s="219"/>
      <c r="EF93" s="217"/>
      <c r="EG93" s="218"/>
      <c r="EH93" s="218"/>
      <c r="EI93" s="218"/>
      <c r="EJ93" s="218"/>
      <c r="EK93" s="218"/>
      <c r="EL93" s="218"/>
      <c r="EM93" s="218"/>
      <c r="EN93" s="218"/>
      <c r="EO93" s="218"/>
      <c r="EP93" s="218"/>
      <c r="EQ93" s="218"/>
      <c r="ER93" s="219"/>
      <c r="ES93" s="217" t="s">
        <v>21</v>
      </c>
      <c r="ET93" s="218"/>
      <c r="EU93" s="218"/>
      <c r="EV93" s="218"/>
      <c r="EW93" s="218"/>
      <c r="EX93" s="218"/>
      <c r="EY93" s="218"/>
      <c r="EZ93" s="218"/>
      <c r="FA93" s="218"/>
      <c r="FB93" s="218"/>
      <c r="FC93" s="218"/>
      <c r="FD93" s="218"/>
      <c r="FE93" s="220"/>
    </row>
    <row r="94" spans="1:161" ht="11.1" customHeight="1">
      <c r="A94" s="208" t="s">
        <v>268</v>
      </c>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10" t="s">
        <v>269</v>
      </c>
      <c r="BY94" s="211"/>
      <c r="BZ94" s="211"/>
      <c r="CA94" s="211"/>
      <c r="CB94" s="211"/>
      <c r="CC94" s="211"/>
      <c r="CD94" s="211"/>
      <c r="CE94" s="212"/>
      <c r="CF94" s="213" t="s">
        <v>270</v>
      </c>
      <c r="CG94" s="211"/>
      <c r="CH94" s="211"/>
      <c r="CI94" s="211"/>
      <c r="CJ94" s="211"/>
      <c r="CK94" s="211"/>
      <c r="CL94" s="211"/>
      <c r="CM94" s="211"/>
      <c r="CN94" s="211"/>
      <c r="CO94" s="211"/>
      <c r="CP94" s="211"/>
      <c r="CQ94" s="211"/>
      <c r="CR94" s="212"/>
      <c r="CS94" s="213" t="s">
        <v>514</v>
      </c>
      <c r="CT94" s="211"/>
      <c r="CU94" s="211"/>
      <c r="CV94" s="211"/>
      <c r="CW94" s="211"/>
      <c r="CX94" s="211"/>
      <c r="CY94" s="211"/>
      <c r="CZ94" s="211"/>
      <c r="DA94" s="211"/>
      <c r="DB94" s="211"/>
      <c r="DC94" s="211"/>
      <c r="DD94" s="211"/>
      <c r="DE94" s="212"/>
      <c r="DF94" s="323">
        <v>0</v>
      </c>
      <c r="DG94" s="347"/>
      <c r="DH94" s="347"/>
      <c r="DI94" s="347"/>
      <c r="DJ94" s="347"/>
      <c r="DK94" s="347"/>
      <c r="DL94" s="347"/>
      <c r="DM94" s="347"/>
      <c r="DN94" s="347"/>
      <c r="DO94" s="347"/>
      <c r="DP94" s="347"/>
      <c r="DQ94" s="347"/>
      <c r="DR94" s="348"/>
      <c r="DS94" s="217"/>
      <c r="DT94" s="218"/>
      <c r="DU94" s="218"/>
      <c r="DV94" s="218"/>
      <c r="DW94" s="218"/>
      <c r="DX94" s="218"/>
      <c r="DY94" s="218"/>
      <c r="DZ94" s="218"/>
      <c r="EA94" s="218"/>
      <c r="EB94" s="218"/>
      <c r="EC94" s="218"/>
      <c r="ED94" s="218"/>
      <c r="EE94" s="219"/>
      <c r="EF94" s="217"/>
      <c r="EG94" s="218"/>
      <c r="EH94" s="218"/>
      <c r="EI94" s="218"/>
      <c r="EJ94" s="218"/>
      <c r="EK94" s="218"/>
      <c r="EL94" s="218"/>
      <c r="EM94" s="218"/>
      <c r="EN94" s="218"/>
      <c r="EO94" s="218"/>
      <c r="EP94" s="218"/>
      <c r="EQ94" s="218"/>
      <c r="ER94" s="219"/>
      <c r="ES94" s="217" t="s">
        <v>21</v>
      </c>
      <c r="ET94" s="218"/>
      <c r="EU94" s="218"/>
      <c r="EV94" s="218"/>
      <c r="EW94" s="218"/>
      <c r="EX94" s="218"/>
      <c r="EY94" s="218"/>
      <c r="EZ94" s="218"/>
      <c r="FA94" s="218"/>
      <c r="FB94" s="218"/>
      <c r="FC94" s="218"/>
      <c r="FD94" s="218"/>
      <c r="FE94" s="220"/>
    </row>
    <row r="95" spans="1:161" ht="21.75" customHeight="1">
      <c r="A95" s="208" t="s">
        <v>268</v>
      </c>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10" t="s">
        <v>269</v>
      </c>
      <c r="BY95" s="211"/>
      <c r="BZ95" s="211"/>
      <c r="CA95" s="211"/>
      <c r="CB95" s="211"/>
      <c r="CC95" s="211"/>
      <c r="CD95" s="211"/>
      <c r="CE95" s="212"/>
      <c r="CF95" s="213" t="s">
        <v>286</v>
      </c>
      <c r="CG95" s="211"/>
      <c r="CH95" s="211"/>
      <c r="CI95" s="211"/>
      <c r="CJ95" s="211"/>
      <c r="CK95" s="211"/>
      <c r="CL95" s="211"/>
      <c r="CM95" s="211"/>
      <c r="CN95" s="211"/>
      <c r="CO95" s="211"/>
      <c r="CP95" s="211"/>
      <c r="CQ95" s="211"/>
      <c r="CR95" s="212"/>
      <c r="CS95" s="213" t="s">
        <v>514</v>
      </c>
      <c r="CT95" s="211"/>
      <c r="CU95" s="211"/>
      <c r="CV95" s="211"/>
      <c r="CW95" s="211"/>
      <c r="CX95" s="211"/>
      <c r="CY95" s="211"/>
      <c r="CZ95" s="211"/>
      <c r="DA95" s="211"/>
      <c r="DB95" s="211"/>
      <c r="DC95" s="211"/>
      <c r="DD95" s="211"/>
      <c r="DE95" s="212"/>
      <c r="DF95" s="217">
        <v>0</v>
      </c>
      <c r="DG95" s="218"/>
      <c r="DH95" s="218"/>
      <c r="DI95" s="218"/>
      <c r="DJ95" s="218"/>
      <c r="DK95" s="218"/>
      <c r="DL95" s="218"/>
      <c r="DM95" s="218"/>
      <c r="DN95" s="218"/>
      <c r="DO95" s="218"/>
      <c r="DP95" s="218"/>
      <c r="DQ95" s="218"/>
      <c r="DR95" s="219"/>
      <c r="DS95" s="217"/>
      <c r="DT95" s="218"/>
      <c r="DU95" s="218"/>
      <c r="DV95" s="218"/>
      <c r="DW95" s="218"/>
      <c r="DX95" s="218"/>
      <c r="DY95" s="218"/>
      <c r="DZ95" s="218"/>
      <c r="EA95" s="218"/>
      <c r="EB95" s="218"/>
      <c r="EC95" s="218"/>
      <c r="ED95" s="218"/>
      <c r="EE95" s="219"/>
      <c r="EF95" s="217"/>
      <c r="EG95" s="218"/>
      <c r="EH95" s="218"/>
      <c r="EI95" s="218"/>
      <c r="EJ95" s="218"/>
      <c r="EK95" s="218"/>
      <c r="EL95" s="218"/>
      <c r="EM95" s="218"/>
      <c r="EN95" s="218"/>
      <c r="EO95" s="218"/>
      <c r="EP95" s="218"/>
      <c r="EQ95" s="218"/>
      <c r="ER95" s="219"/>
      <c r="ES95" s="217" t="s">
        <v>21</v>
      </c>
      <c r="ET95" s="218"/>
      <c r="EU95" s="218"/>
      <c r="EV95" s="218"/>
      <c r="EW95" s="218"/>
      <c r="EX95" s="218"/>
      <c r="EY95" s="218"/>
      <c r="EZ95" s="218"/>
      <c r="FA95" s="218"/>
      <c r="FB95" s="218"/>
      <c r="FC95" s="218"/>
      <c r="FD95" s="218"/>
      <c r="FE95" s="220"/>
    </row>
    <row r="96" spans="1:161" ht="11.1" customHeight="1">
      <c r="A96" s="341" t="s">
        <v>271</v>
      </c>
      <c r="B96" s="342"/>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c r="BI96" s="342"/>
      <c r="BJ96" s="342"/>
      <c r="BK96" s="342"/>
      <c r="BL96" s="342"/>
      <c r="BM96" s="342"/>
      <c r="BN96" s="342"/>
      <c r="BO96" s="342"/>
      <c r="BP96" s="342"/>
      <c r="BQ96" s="342"/>
      <c r="BR96" s="342"/>
      <c r="BS96" s="342"/>
      <c r="BT96" s="342"/>
      <c r="BU96" s="342"/>
      <c r="BV96" s="342"/>
      <c r="BW96" s="342"/>
      <c r="BX96" s="210" t="s">
        <v>272</v>
      </c>
      <c r="BY96" s="211"/>
      <c r="BZ96" s="211"/>
      <c r="CA96" s="211"/>
      <c r="CB96" s="211"/>
      <c r="CC96" s="211"/>
      <c r="CD96" s="211"/>
      <c r="CE96" s="212"/>
      <c r="CF96" s="213" t="s">
        <v>21</v>
      </c>
      <c r="CG96" s="211"/>
      <c r="CH96" s="211"/>
      <c r="CI96" s="211"/>
      <c r="CJ96" s="211"/>
      <c r="CK96" s="211"/>
      <c r="CL96" s="211"/>
      <c r="CM96" s="211"/>
      <c r="CN96" s="211"/>
      <c r="CO96" s="211"/>
      <c r="CP96" s="211"/>
      <c r="CQ96" s="211"/>
      <c r="CR96" s="212"/>
      <c r="CS96" s="213"/>
      <c r="CT96" s="211"/>
      <c r="CU96" s="211"/>
      <c r="CV96" s="211"/>
      <c r="CW96" s="211"/>
      <c r="CX96" s="211"/>
      <c r="CY96" s="211"/>
      <c r="CZ96" s="211"/>
      <c r="DA96" s="211"/>
      <c r="DB96" s="211"/>
      <c r="DC96" s="211"/>
      <c r="DD96" s="211"/>
      <c r="DE96" s="212"/>
      <c r="DF96" s="217"/>
      <c r="DG96" s="218"/>
      <c r="DH96" s="218"/>
      <c r="DI96" s="218"/>
      <c r="DJ96" s="218"/>
      <c r="DK96" s="218"/>
      <c r="DL96" s="218"/>
      <c r="DM96" s="218"/>
      <c r="DN96" s="218"/>
      <c r="DO96" s="218"/>
      <c r="DP96" s="218"/>
      <c r="DQ96" s="218"/>
      <c r="DR96" s="219"/>
      <c r="DS96" s="217"/>
      <c r="DT96" s="218"/>
      <c r="DU96" s="218"/>
      <c r="DV96" s="218"/>
      <c r="DW96" s="218"/>
      <c r="DX96" s="218"/>
      <c r="DY96" s="218"/>
      <c r="DZ96" s="218"/>
      <c r="EA96" s="218"/>
      <c r="EB96" s="218"/>
      <c r="EC96" s="218"/>
      <c r="ED96" s="218"/>
      <c r="EE96" s="219"/>
      <c r="EF96" s="217"/>
      <c r="EG96" s="218"/>
      <c r="EH96" s="218"/>
      <c r="EI96" s="218"/>
      <c r="EJ96" s="218"/>
      <c r="EK96" s="218"/>
      <c r="EL96" s="218"/>
      <c r="EM96" s="218"/>
      <c r="EN96" s="218"/>
      <c r="EO96" s="218"/>
      <c r="EP96" s="218"/>
      <c r="EQ96" s="218"/>
      <c r="ER96" s="219"/>
      <c r="ES96" s="217" t="s">
        <v>21</v>
      </c>
      <c r="ET96" s="218"/>
      <c r="EU96" s="218"/>
      <c r="EV96" s="218"/>
      <c r="EW96" s="218"/>
      <c r="EX96" s="218"/>
      <c r="EY96" s="218"/>
      <c r="EZ96" s="218"/>
      <c r="FA96" s="218"/>
      <c r="FB96" s="218"/>
      <c r="FC96" s="218"/>
      <c r="FD96" s="218"/>
      <c r="FE96" s="220"/>
    </row>
    <row r="97" spans="1:161" ht="21.75" customHeight="1">
      <c r="A97" s="208" t="s">
        <v>273</v>
      </c>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10" t="s">
        <v>274</v>
      </c>
      <c r="BY97" s="211"/>
      <c r="BZ97" s="211"/>
      <c r="CA97" s="211"/>
      <c r="CB97" s="211"/>
      <c r="CC97" s="211"/>
      <c r="CD97" s="211"/>
      <c r="CE97" s="212"/>
      <c r="CF97" s="213" t="s">
        <v>275</v>
      </c>
      <c r="CG97" s="211"/>
      <c r="CH97" s="211"/>
      <c r="CI97" s="211"/>
      <c r="CJ97" s="211"/>
      <c r="CK97" s="211"/>
      <c r="CL97" s="211"/>
      <c r="CM97" s="211"/>
      <c r="CN97" s="211"/>
      <c r="CO97" s="211"/>
      <c r="CP97" s="211"/>
      <c r="CQ97" s="211"/>
      <c r="CR97" s="212"/>
      <c r="CS97" s="213"/>
      <c r="CT97" s="211"/>
      <c r="CU97" s="211"/>
      <c r="CV97" s="211"/>
      <c r="CW97" s="211"/>
      <c r="CX97" s="211"/>
      <c r="CY97" s="211"/>
      <c r="CZ97" s="211"/>
      <c r="DA97" s="211"/>
      <c r="DB97" s="211"/>
      <c r="DC97" s="211"/>
      <c r="DD97" s="211"/>
      <c r="DE97" s="212"/>
      <c r="DF97" s="217"/>
      <c r="DG97" s="218"/>
      <c r="DH97" s="218"/>
      <c r="DI97" s="218"/>
      <c r="DJ97" s="218"/>
      <c r="DK97" s="218"/>
      <c r="DL97" s="218"/>
      <c r="DM97" s="218"/>
      <c r="DN97" s="218"/>
      <c r="DO97" s="218"/>
      <c r="DP97" s="218"/>
      <c r="DQ97" s="218"/>
      <c r="DR97" s="219"/>
      <c r="DS97" s="217"/>
      <c r="DT97" s="218"/>
      <c r="DU97" s="218"/>
      <c r="DV97" s="218"/>
      <c r="DW97" s="218"/>
      <c r="DX97" s="218"/>
      <c r="DY97" s="218"/>
      <c r="DZ97" s="218"/>
      <c r="EA97" s="218"/>
      <c r="EB97" s="218"/>
      <c r="EC97" s="218"/>
      <c r="ED97" s="218"/>
      <c r="EE97" s="219"/>
      <c r="EF97" s="217"/>
      <c r="EG97" s="218"/>
      <c r="EH97" s="218"/>
      <c r="EI97" s="218"/>
      <c r="EJ97" s="218"/>
      <c r="EK97" s="218"/>
      <c r="EL97" s="218"/>
      <c r="EM97" s="218"/>
      <c r="EN97" s="218"/>
      <c r="EO97" s="218"/>
      <c r="EP97" s="218"/>
      <c r="EQ97" s="218"/>
      <c r="ER97" s="219"/>
      <c r="ES97" s="217" t="s">
        <v>21</v>
      </c>
      <c r="ET97" s="218"/>
      <c r="EU97" s="218"/>
      <c r="EV97" s="218"/>
      <c r="EW97" s="218"/>
      <c r="EX97" s="218"/>
      <c r="EY97" s="218"/>
      <c r="EZ97" s="218"/>
      <c r="FA97" s="218"/>
      <c r="FB97" s="218"/>
      <c r="FC97" s="218"/>
      <c r="FD97" s="218"/>
      <c r="FE97" s="220"/>
    </row>
    <row r="98" spans="1:161" ht="11.1" customHeight="1">
      <c r="A98" s="208" t="s">
        <v>276</v>
      </c>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10" t="s">
        <v>277</v>
      </c>
      <c r="BY98" s="211"/>
      <c r="BZ98" s="211"/>
      <c r="CA98" s="211"/>
      <c r="CB98" s="211"/>
      <c r="CC98" s="211"/>
      <c r="CD98" s="211"/>
      <c r="CE98" s="212"/>
      <c r="CF98" s="213" t="s">
        <v>278</v>
      </c>
      <c r="CG98" s="211"/>
      <c r="CH98" s="211"/>
      <c r="CI98" s="211"/>
      <c r="CJ98" s="211"/>
      <c r="CK98" s="211"/>
      <c r="CL98" s="211"/>
      <c r="CM98" s="211"/>
      <c r="CN98" s="211"/>
      <c r="CO98" s="211"/>
      <c r="CP98" s="211"/>
      <c r="CQ98" s="211"/>
      <c r="CR98" s="212"/>
      <c r="CS98" s="213"/>
      <c r="CT98" s="211"/>
      <c r="CU98" s="211"/>
      <c r="CV98" s="211"/>
      <c r="CW98" s="211"/>
      <c r="CX98" s="211"/>
      <c r="CY98" s="211"/>
      <c r="CZ98" s="211"/>
      <c r="DA98" s="211"/>
      <c r="DB98" s="211"/>
      <c r="DC98" s="211"/>
      <c r="DD98" s="211"/>
      <c r="DE98" s="212"/>
      <c r="DF98" s="217"/>
      <c r="DG98" s="218"/>
      <c r="DH98" s="218"/>
      <c r="DI98" s="218"/>
      <c r="DJ98" s="218"/>
      <c r="DK98" s="218"/>
      <c r="DL98" s="218"/>
      <c r="DM98" s="218"/>
      <c r="DN98" s="218"/>
      <c r="DO98" s="218"/>
      <c r="DP98" s="218"/>
      <c r="DQ98" s="218"/>
      <c r="DR98" s="219"/>
      <c r="DS98" s="217"/>
      <c r="DT98" s="218"/>
      <c r="DU98" s="218"/>
      <c r="DV98" s="218"/>
      <c r="DW98" s="218"/>
      <c r="DX98" s="218"/>
      <c r="DY98" s="218"/>
      <c r="DZ98" s="218"/>
      <c r="EA98" s="218"/>
      <c r="EB98" s="218"/>
      <c r="EC98" s="218"/>
      <c r="ED98" s="218"/>
      <c r="EE98" s="219"/>
      <c r="EF98" s="217"/>
      <c r="EG98" s="218"/>
      <c r="EH98" s="218"/>
      <c r="EI98" s="218"/>
      <c r="EJ98" s="218"/>
      <c r="EK98" s="218"/>
      <c r="EL98" s="218"/>
      <c r="EM98" s="218"/>
      <c r="EN98" s="218"/>
      <c r="EO98" s="218"/>
      <c r="EP98" s="218"/>
      <c r="EQ98" s="218"/>
      <c r="ER98" s="219"/>
      <c r="ES98" s="217" t="s">
        <v>21</v>
      </c>
      <c r="ET98" s="218"/>
      <c r="EU98" s="218"/>
      <c r="EV98" s="218"/>
      <c r="EW98" s="218"/>
      <c r="EX98" s="218"/>
      <c r="EY98" s="218"/>
      <c r="EZ98" s="218"/>
      <c r="FA98" s="218"/>
      <c r="FB98" s="218"/>
      <c r="FC98" s="218"/>
      <c r="FD98" s="218"/>
      <c r="FE98" s="220"/>
    </row>
    <row r="99" spans="1:161" ht="21.75" customHeight="1">
      <c r="A99" s="208" t="s">
        <v>279</v>
      </c>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10" t="s">
        <v>280</v>
      </c>
      <c r="BY99" s="211"/>
      <c r="BZ99" s="211"/>
      <c r="CA99" s="211"/>
      <c r="CB99" s="211"/>
      <c r="CC99" s="211"/>
      <c r="CD99" s="211"/>
      <c r="CE99" s="212"/>
      <c r="CF99" s="213" t="s">
        <v>281</v>
      </c>
      <c r="CG99" s="211"/>
      <c r="CH99" s="211"/>
      <c r="CI99" s="211"/>
      <c r="CJ99" s="211"/>
      <c r="CK99" s="211"/>
      <c r="CL99" s="211"/>
      <c r="CM99" s="211"/>
      <c r="CN99" s="211"/>
      <c r="CO99" s="211"/>
      <c r="CP99" s="211"/>
      <c r="CQ99" s="211"/>
      <c r="CR99" s="212"/>
      <c r="CS99" s="213"/>
      <c r="CT99" s="211"/>
      <c r="CU99" s="211"/>
      <c r="CV99" s="211"/>
      <c r="CW99" s="211"/>
      <c r="CX99" s="211"/>
      <c r="CY99" s="211"/>
      <c r="CZ99" s="211"/>
      <c r="DA99" s="211"/>
      <c r="DB99" s="211"/>
      <c r="DC99" s="211"/>
      <c r="DD99" s="211"/>
      <c r="DE99" s="212"/>
      <c r="DF99" s="217"/>
      <c r="DG99" s="218"/>
      <c r="DH99" s="218"/>
      <c r="DI99" s="218"/>
      <c r="DJ99" s="218"/>
      <c r="DK99" s="218"/>
      <c r="DL99" s="218"/>
      <c r="DM99" s="218"/>
      <c r="DN99" s="218"/>
      <c r="DO99" s="218"/>
      <c r="DP99" s="218"/>
      <c r="DQ99" s="218"/>
      <c r="DR99" s="219"/>
      <c r="DS99" s="217"/>
      <c r="DT99" s="218"/>
      <c r="DU99" s="218"/>
      <c r="DV99" s="218"/>
      <c r="DW99" s="218"/>
      <c r="DX99" s="218"/>
      <c r="DY99" s="218"/>
      <c r="DZ99" s="218"/>
      <c r="EA99" s="218"/>
      <c r="EB99" s="218"/>
      <c r="EC99" s="218"/>
      <c r="ED99" s="218"/>
      <c r="EE99" s="219"/>
      <c r="EF99" s="217"/>
      <c r="EG99" s="218"/>
      <c r="EH99" s="218"/>
      <c r="EI99" s="218"/>
      <c r="EJ99" s="218"/>
      <c r="EK99" s="218"/>
      <c r="EL99" s="218"/>
      <c r="EM99" s="218"/>
      <c r="EN99" s="218"/>
      <c r="EO99" s="218"/>
      <c r="EP99" s="218"/>
      <c r="EQ99" s="218"/>
      <c r="ER99" s="219"/>
      <c r="ES99" s="217" t="s">
        <v>21</v>
      </c>
      <c r="ET99" s="218"/>
      <c r="EU99" s="218"/>
      <c r="EV99" s="218"/>
      <c r="EW99" s="218"/>
      <c r="EX99" s="218"/>
      <c r="EY99" s="218"/>
      <c r="EZ99" s="218"/>
      <c r="FA99" s="218"/>
      <c r="FB99" s="218"/>
      <c r="FC99" s="218"/>
      <c r="FD99" s="218"/>
      <c r="FE99" s="220"/>
    </row>
    <row r="100" spans="1:161" ht="12.75" customHeight="1">
      <c r="A100" s="341" t="s">
        <v>282</v>
      </c>
      <c r="B100" s="342"/>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2"/>
      <c r="BU100" s="342"/>
      <c r="BV100" s="342"/>
      <c r="BW100" s="342"/>
      <c r="BX100" s="210" t="s">
        <v>283</v>
      </c>
      <c r="BY100" s="211"/>
      <c r="BZ100" s="211"/>
      <c r="CA100" s="211"/>
      <c r="CB100" s="211"/>
      <c r="CC100" s="211"/>
      <c r="CD100" s="211"/>
      <c r="CE100" s="212"/>
      <c r="CF100" s="213" t="s">
        <v>21</v>
      </c>
      <c r="CG100" s="211"/>
      <c r="CH100" s="211"/>
      <c r="CI100" s="211"/>
      <c r="CJ100" s="211"/>
      <c r="CK100" s="211"/>
      <c r="CL100" s="211"/>
      <c r="CM100" s="211"/>
      <c r="CN100" s="211"/>
      <c r="CO100" s="211"/>
      <c r="CP100" s="211"/>
      <c r="CQ100" s="211"/>
      <c r="CR100" s="212"/>
      <c r="CS100" s="213"/>
      <c r="CT100" s="211"/>
      <c r="CU100" s="211"/>
      <c r="CV100" s="211"/>
      <c r="CW100" s="211"/>
      <c r="CX100" s="211"/>
      <c r="CY100" s="211"/>
      <c r="CZ100" s="211"/>
      <c r="DA100" s="211"/>
      <c r="DB100" s="211"/>
      <c r="DC100" s="211"/>
      <c r="DD100" s="211"/>
      <c r="DE100" s="212"/>
      <c r="DF100" s="217"/>
      <c r="DG100" s="218"/>
      <c r="DH100" s="218"/>
      <c r="DI100" s="218"/>
      <c r="DJ100" s="218"/>
      <c r="DK100" s="218"/>
      <c r="DL100" s="218"/>
      <c r="DM100" s="218"/>
      <c r="DN100" s="218"/>
      <c r="DO100" s="218"/>
      <c r="DP100" s="218"/>
      <c r="DQ100" s="218"/>
      <c r="DR100" s="219"/>
      <c r="DS100" s="217"/>
      <c r="DT100" s="218"/>
      <c r="DU100" s="218"/>
      <c r="DV100" s="218"/>
      <c r="DW100" s="218"/>
      <c r="DX100" s="218"/>
      <c r="DY100" s="218"/>
      <c r="DZ100" s="218"/>
      <c r="EA100" s="218"/>
      <c r="EB100" s="218"/>
      <c r="EC100" s="218"/>
      <c r="ED100" s="218"/>
      <c r="EE100" s="219"/>
      <c r="EF100" s="217"/>
      <c r="EG100" s="218"/>
      <c r="EH100" s="218"/>
      <c r="EI100" s="218"/>
      <c r="EJ100" s="218"/>
      <c r="EK100" s="218"/>
      <c r="EL100" s="218"/>
      <c r="EM100" s="218"/>
      <c r="EN100" s="218"/>
      <c r="EO100" s="218"/>
      <c r="EP100" s="218"/>
      <c r="EQ100" s="218"/>
      <c r="ER100" s="219"/>
      <c r="ES100" s="217" t="s">
        <v>21</v>
      </c>
      <c r="ET100" s="218"/>
      <c r="EU100" s="218"/>
      <c r="EV100" s="218"/>
      <c r="EW100" s="218"/>
      <c r="EX100" s="218"/>
      <c r="EY100" s="218"/>
      <c r="EZ100" s="218"/>
      <c r="FA100" s="218"/>
      <c r="FB100" s="218"/>
      <c r="FC100" s="218"/>
      <c r="FD100" s="218"/>
      <c r="FE100" s="220"/>
    </row>
    <row r="101" spans="1:161" ht="21.75" customHeight="1">
      <c r="A101" s="208" t="s">
        <v>284</v>
      </c>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10" t="s">
        <v>285</v>
      </c>
      <c r="BY101" s="211"/>
      <c r="BZ101" s="211"/>
      <c r="CA101" s="211"/>
      <c r="CB101" s="211"/>
      <c r="CC101" s="211"/>
      <c r="CD101" s="211"/>
      <c r="CE101" s="212"/>
      <c r="CF101" s="213" t="s">
        <v>286</v>
      </c>
      <c r="CG101" s="211"/>
      <c r="CH101" s="211"/>
      <c r="CI101" s="211"/>
      <c r="CJ101" s="211"/>
      <c r="CK101" s="211"/>
      <c r="CL101" s="211"/>
      <c r="CM101" s="211"/>
      <c r="CN101" s="211"/>
      <c r="CO101" s="211"/>
      <c r="CP101" s="211"/>
      <c r="CQ101" s="211"/>
      <c r="CR101" s="212"/>
      <c r="CS101" s="213"/>
      <c r="CT101" s="211"/>
      <c r="CU101" s="211"/>
      <c r="CV101" s="211"/>
      <c r="CW101" s="211"/>
      <c r="CX101" s="211"/>
      <c r="CY101" s="211"/>
      <c r="CZ101" s="211"/>
      <c r="DA101" s="211"/>
      <c r="DB101" s="211"/>
      <c r="DC101" s="211"/>
      <c r="DD101" s="211"/>
      <c r="DE101" s="212"/>
      <c r="DF101" s="217"/>
      <c r="DG101" s="218"/>
      <c r="DH101" s="218"/>
      <c r="DI101" s="218"/>
      <c r="DJ101" s="218"/>
      <c r="DK101" s="218"/>
      <c r="DL101" s="218"/>
      <c r="DM101" s="218"/>
      <c r="DN101" s="218"/>
      <c r="DO101" s="218"/>
      <c r="DP101" s="218"/>
      <c r="DQ101" s="218"/>
      <c r="DR101" s="219"/>
      <c r="DS101" s="217"/>
      <c r="DT101" s="218"/>
      <c r="DU101" s="218"/>
      <c r="DV101" s="218"/>
      <c r="DW101" s="218"/>
      <c r="DX101" s="218"/>
      <c r="DY101" s="218"/>
      <c r="DZ101" s="218"/>
      <c r="EA101" s="218"/>
      <c r="EB101" s="218"/>
      <c r="EC101" s="218"/>
      <c r="ED101" s="218"/>
      <c r="EE101" s="219"/>
      <c r="EF101" s="217"/>
      <c r="EG101" s="218"/>
      <c r="EH101" s="218"/>
      <c r="EI101" s="218"/>
      <c r="EJ101" s="218"/>
      <c r="EK101" s="218"/>
      <c r="EL101" s="218"/>
      <c r="EM101" s="218"/>
      <c r="EN101" s="218"/>
      <c r="EO101" s="218"/>
      <c r="EP101" s="218"/>
      <c r="EQ101" s="218"/>
      <c r="ER101" s="219"/>
      <c r="ES101" s="217" t="s">
        <v>21</v>
      </c>
      <c r="ET101" s="218"/>
      <c r="EU101" s="218"/>
      <c r="EV101" s="218"/>
      <c r="EW101" s="218"/>
      <c r="EX101" s="218"/>
      <c r="EY101" s="218"/>
      <c r="EZ101" s="218"/>
      <c r="FA101" s="218"/>
      <c r="FB101" s="218"/>
      <c r="FC101" s="218"/>
      <c r="FD101" s="218"/>
      <c r="FE101" s="220"/>
    </row>
    <row r="102" spans="1:161" ht="11.1" customHeight="1">
      <c r="A102" s="335" t="s">
        <v>457</v>
      </c>
      <c r="B102" s="336"/>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284" t="s">
        <v>287</v>
      </c>
      <c r="BY102" s="285"/>
      <c r="BZ102" s="285"/>
      <c r="CA102" s="285"/>
      <c r="CB102" s="285"/>
      <c r="CC102" s="285"/>
      <c r="CD102" s="285"/>
      <c r="CE102" s="286"/>
      <c r="CF102" s="213" t="s">
        <v>21</v>
      </c>
      <c r="CG102" s="211"/>
      <c r="CH102" s="211"/>
      <c r="CI102" s="211"/>
      <c r="CJ102" s="211"/>
      <c r="CK102" s="211"/>
      <c r="CL102" s="211"/>
      <c r="CM102" s="211"/>
      <c r="CN102" s="211"/>
      <c r="CO102" s="211"/>
      <c r="CP102" s="211"/>
      <c r="CQ102" s="211"/>
      <c r="CR102" s="212"/>
      <c r="CS102" s="213"/>
      <c r="CT102" s="211"/>
      <c r="CU102" s="211"/>
      <c r="CV102" s="211"/>
      <c r="CW102" s="211"/>
      <c r="CX102" s="211"/>
      <c r="CY102" s="211"/>
      <c r="CZ102" s="211"/>
      <c r="DA102" s="211"/>
      <c r="DB102" s="211"/>
      <c r="DC102" s="211"/>
      <c r="DD102" s="211"/>
      <c r="DE102" s="212"/>
      <c r="DF102" s="217">
        <f>DF106+DF112</f>
        <v>13362191.779999999</v>
      </c>
      <c r="DG102" s="218"/>
      <c r="DH102" s="218"/>
      <c r="DI102" s="218"/>
      <c r="DJ102" s="218"/>
      <c r="DK102" s="218"/>
      <c r="DL102" s="218"/>
      <c r="DM102" s="218"/>
      <c r="DN102" s="218"/>
      <c r="DO102" s="218"/>
      <c r="DP102" s="218"/>
      <c r="DQ102" s="218"/>
      <c r="DR102" s="219"/>
      <c r="DS102" s="217">
        <f>DS106</f>
        <v>18859730.34</v>
      </c>
      <c r="DT102" s="218"/>
      <c r="DU102" s="218"/>
      <c r="DV102" s="218"/>
      <c r="DW102" s="218"/>
      <c r="DX102" s="218"/>
      <c r="DY102" s="218"/>
      <c r="DZ102" s="218"/>
      <c r="EA102" s="218"/>
      <c r="EB102" s="218"/>
      <c r="EC102" s="218"/>
      <c r="ED102" s="218"/>
      <c r="EE102" s="219"/>
      <c r="EF102" s="217">
        <f t="shared" ref="EF102" si="3">EF106</f>
        <v>18854074.66</v>
      </c>
      <c r="EG102" s="218"/>
      <c r="EH102" s="218"/>
      <c r="EI102" s="218"/>
      <c r="EJ102" s="218"/>
      <c r="EK102" s="218"/>
      <c r="EL102" s="218"/>
      <c r="EM102" s="218"/>
      <c r="EN102" s="218"/>
      <c r="EO102" s="218"/>
      <c r="EP102" s="218"/>
      <c r="EQ102" s="218"/>
      <c r="ER102" s="219"/>
      <c r="ES102" s="217"/>
      <c r="ET102" s="218"/>
      <c r="EU102" s="218"/>
      <c r="EV102" s="218"/>
      <c r="EW102" s="218"/>
      <c r="EX102" s="218"/>
      <c r="EY102" s="218"/>
      <c r="EZ102" s="218"/>
      <c r="FA102" s="218"/>
      <c r="FB102" s="218"/>
      <c r="FC102" s="218"/>
      <c r="FD102" s="218"/>
      <c r="FE102" s="220"/>
    </row>
    <row r="103" spans="1:161" ht="21.75" customHeight="1">
      <c r="A103" s="208" t="s">
        <v>288</v>
      </c>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10" t="s">
        <v>289</v>
      </c>
      <c r="BY103" s="211"/>
      <c r="BZ103" s="211"/>
      <c r="CA103" s="211"/>
      <c r="CB103" s="211"/>
      <c r="CC103" s="211"/>
      <c r="CD103" s="211"/>
      <c r="CE103" s="212"/>
      <c r="CF103" s="213" t="s">
        <v>290</v>
      </c>
      <c r="CG103" s="211"/>
      <c r="CH103" s="211"/>
      <c r="CI103" s="211"/>
      <c r="CJ103" s="211"/>
      <c r="CK103" s="211"/>
      <c r="CL103" s="211"/>
      <c r="CM103" s="211"/>
      <c r="CN103" s="211"/>
      <c r="CO103" s="211"/>
      <c r="CP103" s="211"/>
      <c r="CQ103" s="211"/>
      <c r="CR103" s="212"/>
      <c r="CS103" s="213" t="s">
        <v>501</v>
      </c>
      <c r="CT103" s="211"/>
      <c r="CU103" s="211"/>
      <c r="CV103" s="211"/>
      <c r="CW103" s="211"/>
      <c r="CX103" s="211"/>
      <c r="CY103" s="211"/>
      <c r="CZ103" s="211"/>
      <c r="DA103" s="211"/>
      <c r="DB103" s="211"/>
      <c r="DC103" s="211"/>
      <c r="DD103" s="211"/>
      <c r="DE103" s="212"/>
      <c r="DF103" s="217"/>
      <c r="DG103" s="218"/>
      <c r="DH103" s="218"/>
      <c r="DI103" s="218"/>
      <c r="DJ103" s="218"/>
      <c r="DK103" s="218"/>
      <c r="DL103" s="218"/>
      <c r="DM103" s="218"/>
      <c r="DN103" s="218"/>
      <c r="DO103" s="218"/>
      <c r="DP103" s="218"/>
      <c r="DQ103" s="218"/>
      <c r="DR103" s="219"/>
      <c r="DS103" s="217"/>
      <c r="DT103" s="218"/>
      <c r="DU103" s="218"/>
      <c r="DV103" s="218"/>
      <c r="DW103" s="218"/>
      <c r="DX103" s="218"/>
      <c r="DY103" s="218"/>
      <c r="DZ103" s="218"/>
      <c r="EA103" s="218"/>
      <c r="EB103" s="218"/>
      <c r="EC103" s="218"/>
      <c r="ED103" s="218"/>
      <c r="EE103" s="219"/>
      <c r="EF103" s="217"/>
      <c r="EG103" s="218"/>
      <c r="EH103" s="218"/>
      <c r="EI103" s="218"/>
      <c r="EJ103" s="218"/>
      <c r="EK103" s="218"/>
      <c r="EL103" s="218"/>
      <c r="EM103" s="218"/>
      <c r="EN103" s="218"/>
      <c r="EO103" s="218"/>
      <c r="EP103" s="218"/>
      <c r="EQ103" s="218"/>
      <c r="ER103" s="219"/>
      <c r="ES103" s="217"/>
      <c r="ET103" s="218"/>
      <c r="EU103" s="218"/>
      <c r="EV103" s="218"/>
      <c r="EW103" s="218"/>
      <c r="EX103" s="218"/>
      <c r="EY103" s="218"/>
      <c r="EZ103" s="218"/>
      <c r="FA103" s="218"/>
      <c r="FB103" s="218"/>
      <c r="FC103" s="218"/>
      <c r="FD103" s="218"/>
      <c r="FE103" s="220"/>
    </row>
    <row r="104" spans="1:161" ht="11.25" customHeight="1" thickBot="1">
      <c r="A104" s="208" t="s">
        <v>291</v>
      </c>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337" t="s">
        <v>292</v>
      </c>
      <c r="BY104" s="338"/>
      <c r="BZ104" s="338"/>
      <c r="CA104" s="338"/>
      <c r="CB104" s="338"/>
      <c r="CC104" s="338"/>
      <c r="CD104" s="338"/>
      <c r="CE104" s="339"/>
      <c r="CF104" s="340" t="s">
        <v>293</v>
      </c>
      <c r="CG104" s="338"/>
      <c r="CH104" s="338"/>
      <c r="CI104" s="338"/>
      <c r="CJ104" s="338"/>
      <c r="CK104" s="338"/>
      <c r="CL104" s="338"/>
      <c r="CM104" s="338"/>
      <c r="CN104" s="338"/>
      <c r="CO104" s="338"/>
      <c r="CP104" s="338"/>
      <c r="CQ104" s="338"/>
      <c r="CR104" s="339"/>
      <c r="CS104" s="340"/>
      <c r="CT104" s="338"/>
      <c r="CU104" s="338"/>
      <c r="CV104" s="338"/>
      <c r="CW104" s="338"/>
      <c r="CX104" s="338"/>
      <c r="CY104" s="338"/>
      <c r="CZ104" s="338"/>
      <c r="DA104" s="338"/>
      <c r="DB104" s="338"/>
      <c r="DC104" s="338"/>
      <c r="DD104" s="338"/>
      <c r="DE104" s="339"/>
      <c r="DF104" s="228"/>
      <c r="DG104" s="229"/>
      <c r="DH104" s="229"/>
      <c r="DI104" s="229"/>
      <c r="DJ104" s="229"/>
      <c r="DK104" s="229"/>
      <c r="DL104" s="229"/>
      <c r="DM104" s="229"/>
      <c r="DN104" s="229"/>
      <c r="DO104" s="229"/>
      <c r="DP104" s="229"/>
      <c r="DQ104" s="229"/>
      <c r="DR104" s="230"/>
      <c r="DS104" s="228"/>
      <c r="DT104" s="229"/>
      <c r="DU104" s="229"/>
      <c r="DV104" s="229"/>
      <c r="DW104" s="229"/>
      <c r="DX104" s="229"/>
      <c r="DY104" s="229"/>
      <c r="DZ104" s="229"/>
      <c r="EA104" s="229"/>
      <c r="EB104" s="229"/>
      <c r="EC104" s="229"/>
      <c r="ED104" s="229"/>
      <c r="EE104" s="230"/>
      <c r="EF104" s="228"/>
      <c r="EG104" s="229"/>
      <c r="EH104" s="229"/>
      <c r="EI104" s="229"/>
      <c r="EJ104" s="229"/>
      <c r="EK104" s="229"/>
      <c r="EL104" s="229"/>
      <c r="EM104" s="229"/>
      <c r="EN104" s="229"/>
      <c r="EO104" s="229"/>
      <c r="EP104" s="229"/>
      <c r="EQ104" s="229"/>
      <c r="ER104" s="230"/>
      <c r="ES104" s="228"/>
      <c r="ET104" s="229"/>
      <c r="EU104" s="229"/>
      <c r="EV104" s="229"/>
      <c r="EW104" s="229"/>
      <c r="EX104" s="229"/>
      <c r="EY104" s="229"/>
      <c r="EZ104" s="229"/>
      <c r="FA104" s="229"/>
      <c r="FB104" s="229"/>
      <c r="FC104" s="229"/>
      <c r="FD104" s="229"/>
      <c r="FE104" s="231"/>
    </row>
    <row r="105" spans="1:161" ht="11.25" customHeight="1">
      <c r="A105" s="208" t="s">
        <v>294</v>
      </c>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32" t="s">
        <v>295</v>
      </c>
      <c r="BY105" s="233"/>
      <c r="BZ105" s="233"/>
      <c r="CA105" s="233"/>
      <c r="CB105" s="233"/>
      <c r="CC105" s="233"/>
      <c r="CD105" s="233"/>
      <c r="CE105" s="234"/>
      <c r="CF105" s="235" t="s">
        <v>296</v>
      </c>
      <c r="CG105" s="233"/>
      <c r="CH105" s="233"/>
      <c r="CI105" s="233"/>
      <c r="CJ105" s="233"/>
      <c r="CK105" s="233"/>
      <c r="CL105" s="233"/>
      <c r="CM105" s="233"/>
      <c r="CN105" s="233"/>
      <c r="CO105" s="233"/>
      <c r="CP105" s="233"/>
      <c r="CQ105" s="233"/>
      <c r="CR105" s="234"/>
      <c r="CS105" s="235"/>
      <c r="CT105" s="233"/>
      <c r="CU105" s="233"/>
      <c r="CV105" s="233"/>
      <c r="CW105" s="233"/>
      <c r="CX105" s="233"/>
      <c r="CY105" s="233"/>
      <c r="CZ105" s="233"/>
      <c r="DA105" s="233"/>
      <c r="DB105" s="233"/>
      <c r="DC105" s="233"/>
      <c r="DD105" s="233"/>
      <c r="DE105" s="234"/>
      <c r="DF105" s="236"/>
      <c r="DG105" s="237"/>
      <c r="DH105" s="237"/>
      <c r="DI105" s="237"/>
      <c r="DJ105" s="237"/>
      <c r="DK105" s="237"/>
      <c r="DL105" s="237"/>
      <c r="DM105" s="237"/>
      <c r="DN105" s="237"/>
      <c r="DO105" s="237"/>
      <c r="DP105" s="237"/>
      <c r="DQ105" s="237"/>
      <c r="DR105" s="238"/>
      <c r="DS105" s="236"/>
      <c r="DT105" s="237"/>
      <c r="DU105" s="237"/>
      <c r="DV105" s="237"/>
      <c r="DW105" s="237"/>
      <c r="DX105" s="237"/>
      <c r="DY105" s="237"/>
      <c r="DZ105" s="237"/>
      <c r="EA105" s="237"/>
      <c r="EB105" s="237"/>
      <c r="EC105" s="237"/>
      <c r="ED105" s="237"/>
      <c r="EE105" s="238"/>
      <c r="EF105" s="236"/>
      <c r="EG105" s="237"/>
      <c r="EH105" s="237"/>
      <c r="EI105" s="237"/>
      <c r="EJ105" s="237"/>
      <c r="EK105" s="237"/>
      <c r="EL105" s="237"/>
      <c r="EM105" s="237"/>
      <c r="EN105" s="237"/>
      <c r="EO105" s="237"/>
      <c r="EP105" s="237"/>
      <c r="EQ105" s="237"/>
      <c r="ER105" s="238"/>
      <c r="ES105" s="236"/>
      <c r="ET105" s="237"/>
      <c r="EU105" s="237"/>
      <c r="EV105" s="237"/>
      <c r="EW105" s="237"/>
      <c r="EX105" s="237"/>
      <c r="EY105" s="237"/>
      <c r="EZ105" s="237"/>
      <c r="FA105" s="237"/>
      <c r="FB105" s="237"/>
      <c r="FC105" s="237"/>
      <c r="FD105" s="237"/>
      <c r="FE105" s="239"/>
    </row>
    <row r="106" spans="1:161" ht="11.25" customHeight="1">
      <c r="A106" s="329" t="s">
        <v>297</v>
      </c>
      <c r="B106" s="330"/>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330"/>
      <c r="AY106" s="330"/>
      <c r="AZ106" s="330"/>
      <c r="BA106" s="330"/>
      <c r="BB106" s="330"/>
      <c r="BC106" s="330"/>
      <c r="BD106" s="330"/>
      <c r="BE106" s="330"/>
      <c r="BF106" s="330"/>
      <c r="BG106" s="330"/>
      <c r="BH106" s="330"/>
      <c r="BI106" s="330"/>
      <c r="BJ106" s="330"/>
      <c r="BK106" s="330"/>
      <c r="BL106" s="330"/>
      <c r="BM106" s="330"/>
      <c r="BN106" s="330"/>
      <c r="BO106" s="330"/>
      <c r="BP106" s="330"/>
      <c r="BQ106" s="330"/>
      <c r="BR106" s="330"/>
      <c r="BS106" s="330"/>
      <c r="BT106" s="330"/>
      <c r="BU106" s="330"/>
      <c r="BV106" s="330"/>
      <c r="BW106" s="331"/>
      <c r="BX106" s="332" t="s">
        <v>298</v>
      </c>
      <c r="BY106" s="333"/>
      <c r="BZ106" s="333"/>
      <c r="CA106" s="333"/>
      <c r="CB106" s="333"/>
      <c r="CC106" s="333"/>
      <c r="CD106" s="333"/>
      <c r="CE106" s="334"/>
      <c r="CF106" s="245" t="s">
        <v>80</v>
      </c>
      <c r="CG106" s="243"/>
      <c r="CH106" s="243"/>
      <c r="CI106" s="243"/>
      <c r="CJ106" s="243"/>
      <c r="CK106" s="243"/>
      <c r="CL106" s="243"/>
      <c r="CM106" s="243"/>
      <c r="CN106" s="243"/>
      <c r="CO106" s="243"/>
      <c r="CP106" s="243"/>
      <c r="CQ106" s="243"/>
      <c r="CR106" s="244"/>
      <c r="CS106" s="245"/>
      <c r="CT106" s="243"/>
      <c r="CU106" s="243"/>
      <c r="CV106" s="243"/>
      <c r="CW106" s="243"/>
      <c r="CX106" s="243"/>
      <c r="CY106" s="243"/>
      <c r="CZ106" s="243"/>
      <c r="DA106" s="243"/>
      <c r="DB106" s="243"/>
      <c r="DC106" s="243"/>
      <c r="DD106" s="243"/>
      <c r="DE106" s="244"/>
      <c r="DF106" s="221">
        <f>DF107+DF111+DF117+DF121+DF125+DF129+DF133+DF141+DF145+DF137</f>
        <v>10362191.779999999</v>
      </c>
      <c r="DG106" s="222"/>
      <c r="DH106" s="222"/>
      <c r="DI106" s="222"/>
      <c r="DJ106" s="222"/>
      <c r="DK106" s="222"/>
      <c r="DL106" s="222"/>
      <c r="DM106" s="222"/>
      <c r="DN106" s="222"/>
      <c r="DO106" s="222"/>
      <c r="DP106" s="222"/>
      <c r="DQ106" s="222"/>
      <c r="DR106" s="223"/>
      <c r="DS106" s="221">
        <f>DS107+DS111+DS117+DS121+DS105+DS129+DS133+DS141+DS145+DS125</f>
        <v>18859730.34</v>
      </c>
      <c r="DT106" s="222"/>
      <c r="DU106" s="222"/>
      <c r="DV106" s="222"/>
      <c r="DW106" s="222"/>
      <c r="DX106" s="222"/>
      <c r="DY106" s="222"/>
      <c r="DZ106" s="222"/>
      <c r="EA106" s="222"/>
      <c r="EB106" s="222"/>
      <c r="EC106" s="222"/>
      <c r="ED106" s="222"/>
      <c r="EE106" s="223"/>
      <c r="EF106" s="217">
        <f>EF107+EF111+EF117+EF121+EF125+EF129+EF133+EF141+EF145</f>
        <v>18854074.66</v>
      </c>
      <c r="EG106" s="218"/>
      <c r="EH106" s="218"/>
      <c r="EI106" s="218"/>
      <c r="EJ106" s="218"/>
      <c r="EK106" s="218"/>
      <c r="EL106" s="218"/>
      <c r="EM106" s="218"/>
      <c r="EN106" s="218"/>
      <c r="EO106" s="218"/>
      <c r="EP106" s="218"/>
      <c r="EQ106" s="218"/>
      <c r="ER106" s="219"/>
      <c r="ES106" s="221"/>
      <c r="ET106" s="222"/>
      <c r="EU106" s="222"/>
      <c r="EV106" s="222"/>
      <c r="EW106" s="222"/>
      <c r="EX106" s="222"/>
      <c r="EY106" s="222"/>
      <c r="EZ106" s="222"/>
      <c r="FA106" s="222"/>
      <c r="FB106" s="222"/>
      <c r="FC106" s="222"/>
      <c r="FD106" s="222"/>
      <c r="FE106" s="227"/>
    </row>
    <row r="107" spans="1:161" ht="11.25" customHeight="1">
      <c r="A107" s="252" t="s">
        <v>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4"/>
      <c r="BX107" s="242"/>
      <c r="BY107" s="243"/>
      <c r="BZ107" s="243"/>
      <c r="CA107" s="243"/>
      <c r="CB107" s="243"/>
      <c r="CC107" s="243"/>
      <c r="CD107" s="243"/>
      <c r="CE107" s="244"/>
      <c r="CF107" s="245" t="s">
        <v>80</v>
      </c>
      <c r="CG107" s="243"/>
      <c r="CH107" s="243"/>
      <c r="CI107" s="243"/>
      <c r="CJ107" s="243"/>
      <c r="CK107" s="243"/>
      <c r="CL107" s="243"/>
      <c r="CM107" s="243"/>
      <c r="CN107" s="243"/>
      <c r="CO107" s="243"/>
      <c r="CP107" s="243"/>
      <c r="CQ107" s="243"/>
      <c r="CR107" s="244"/>
      <c r="CS107" s="245" t="s">
        <v>423</v>
      </c>
      <c r="CT107" s="243"/>
      <c r="CU107" s="243"/>
      <c r="CV107" s="243"/>
      <c r="CW107" s="243"/>
      <c r="CX107" s="243"/>
      <c r="CY107" s="243"/>
      <c r="CZ107" s="243"/>
      <c r="DA107" s="243"/>
      <c r="DB107" s="243"/>
      <c r="DC107" s="243"/>
      <c r="DD107" s="243"/>
      <c r="DE107" s="244"/>
      <c r="DF107" s="221">
        <f>DF108+DF109+DF110</f>
        <v>73425.88</v>
      </c>
      <c r="DG107" s="222"/>
      <c r="DH107" s="222"/>
      <c r="DI107" s="222"/>
      <c r="DJ107" s="222"/>
      <c r="DK107" s="222"/>
      <c r="DL107" s="222"/>
      <c r="DM107" s="222"/>
      <c r="DN107" s="222"/>
      <c r="DO107" s="222"/>
      <c r="DP107" s="222"/>
      <c r="DQ107" s="222"/>
      <c r="DR107" s="223"/>
      <c r="DS107" s="221">
        <f t="shared" ref="DS107" si="4">DS108+DS109+DS110</f>
        <v>63000</v>
      </c>
      <c r="DT107" s="222"/>
      <c r="DU107" s="222"/>
      <c r="DV107" s="222"/>
      <c r="DW107" s="222"/>
      <c r="DX107" s="222"/>
      <c r="DY107" s="222"/>
      <c r="DZ107" s="222"/>
      <c r="EA107" s="222"/>
      <c r="EB107" s="222"/>
      <c r="EC107" s="222"/>
      <c r="ED107" s="222"/>
      <c r="EE107" s="223"/>
      <c r="EF107" s="221">
        <f t="shared" ref="EF107" si="5">EF108+EF109+EF110</f>
        <v>63000</v>
      </c>
      <c r="EG107" s="222"/>
      <c r="EH107" s="222"/>
      <c r="EI107" s="222"/>
      <c r="EJ107" s="222"/>
      <c r="EK107" s="222"/>
      <c r="EL107" s="222"/>
      <c r="EM107" s="222"/>
      <c r="EN107" s="222"/>
      <c r="EO107" s="222"/>
      <c r="EP107" s="222"/>
      <c r="EQ107" s="222"/>
      <c r="ER107" s="223"/>
      <c r="ES107" s="221"/>
      <c r="ET107" s="222"/>
      <c r="EU107" s="222"/>
      <c r="EV107" s="222"/>
      <c r="EW107" s="222"/>
      <c r="EX107" s="222"/>
      <c r="EY107" s="222"/>
      <c r="EZ107" s="222"/>
      <c r="FA107" s="222"/>
      <c r="FB107" s="222"/>
      <c r="FC107" s="222"/>
      <c r="FD107" s="222"/>
      <c r="FE107" s="227"/>
    </row>
    <row r="108" spans="1:161" ht="11.25" customHeight="1">
      <c r="A108" s="240" t="s">
        <v>426</v>
      </c>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2"/>
      <c r="BY108" s="243"/>
      <c r="BZ108" s="243"/>
      <c r="CA108" s="243"/>
      <c r="CB108" s="243"/>
      <c r="CC108" s="243"/>
      <c r="CD108" s="243"/>
      <c r="CE108" s="244"/>
      <c r="CF108" s="245" t="s">
        <v>80</v>
      </c>
      <c r="CG108" s="243"/>
      <c r="CH108" s="243"/>
      <c r="CI108" s="243"/>
      <c r="CJ108" s="243"/>
      <c r="CK108" s="243"/>
      <c r="CL108" s="243"/>
      <c r="CM108" s="243"/>
      <c r="CN108" s="243"/>
      <c r="CO108" s="243"/>
      <c r="CP108" s="243"/>
      <c r="CQ108" s="243"/>
      <c r="CR108" s="244"/>
      <c r="CS108" s="255" t="s">
        <v>423</v>
      </c>
      <c r="CT108" s="256"/>
      <c r="CU108" s="256"/>
      <c r="CV108" s="256"/>
      <c r="CW108" s="256"/>
      <c r="CX108" s="256"/>
      <c r="CY108" s="256"/>
      <c r="CZ108" s="256"/>
      <c r="DA108" s="256"/>
      <c r="DB108" s="256"/>
      <c r="DC108" s="256"/>
      <c r="DD108" s="256"/>
      <c r="DE108" s="257"/>
      <c r="DF108" s="224">
        <v>11176</v>
      </c>
      <c r="DG108" s="225"/>
      <c r="DH108" s="225"/>
      <c r="DI108" s="225"/>
      <c r="DJ108" s="225"/>
      <c r="DK108" s="225"/>
      <c r="DL108" s="225"/>
      <c r="DM108" s="225"/>
      <c r="DN108" s="225"/>
      <c r="DO108" s="225"/>
      <c r="DP108" s="225"/>
      <c r="DQ108" s="225"/>
      <c r="DR108" s="226"/>
      <c r="DS108" s="221"/>
      <c r="DT108" s="222"/>
      <c r="DU108" s="222"/>
      <c r="DV108" s="222"/>
      <c r="DW108" s="222"/>
      <c r="DX108" s="222"/>
      <c r="DY108" s="222"/>
      <c r="DZ108" s="222"/>
      <c r="EA108" s="222"/>
      <c r="EB108" s="222"/>
      <c r="EC108" s="222"/>
      <c r="ED108" s="222"/>
      <c r="EE108" s="223"/>
      <c r="EF108" s="221">
        <v>0</v>
      </c>
      <c r="EG108" s="222"/>
      <c r="EH108" s="222"/>
      <c r="EI108" s="222"/>
      <c r="EJ108" s="222"/>
      <c r="EK108" s="222"/>
      <c r="EL108" s="222"/>
      <c r="EM108" s="222"/>
      <c r="EN108" s="222"/>
      <c r="EO108" s="222"/>
      <c r="EP108" s="222"/>
      <c r="EQ108" s="222"/>
      <c r="ER108" s="223"/>
      <c r="ES108" s="221"/>
      <c r="ET108" s="222"/>
      <c r="EU108" s="222"/>
      <c r="EV108" s="222"/>
      <c r="EW108" s="222"/>
      <c r="EX108" s="222"/>
      <c r="EY108" s="222"/>
      <c r="EZ108" s="222"/>
      <c r="FA108" s="222"/>
      <c r="FB108" s="222"/>
      <c r="FC108" s="222"/>
      <c r="FD108" s="222"/>
      <c r="FE108" s="227"/>
    </row>
    <row r="109" spans="1:161" ht="11.25" customHeight="1">
      <c r="A109" s="240" t="s">
        <v>427</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2"/>
      <c r="BY109" s="243"/>
      <c r="BZ109" s="243"/>
      <c r="CA109" s="243"/>
      <c r="CB109" s="243"/>
      <c r="CC109" s="243"/>
      <c r="CD109" s="243"/>
      <c r="CE109" s="244"/>
      <c r="CF109" s="245" t="s">
        <v>80</v>
      </c>
      <c r="CG109" s="243"/>
      <c r="CH109" s="243"/>
      <c r="CI109" s="243"/>
      <c r="CJ109" s="243"/>
      <c r="CK109" s="243"/>
      <c r="CL109" s="243"/>
      <c r="CM109" s="243"/>
      <c r="CN109" s="243"/>
      <c r="CO109" s="243"/>
      <c r="CP109" s="243"/>
      <c r="CQ109" s="243"/>
      <c r="CR109" s="244"/>
      <c r="CS109" s="245" t="s">
        <v>423</v>
      </c>
      <c r="CT109" s="243"/>
      <c r="CU109" s="243"/>
      <c r="CV109" s="243"/>
      <c r="CW109" s="243"/>
      <c r="CX109" s="243"/>
      <c r="CY109" s="243"/>
      <c r="CZ109" s="243"/>
      <c r="DA109" s="243"/>
      <c r="DB109" s="243"/>
      <c r="DC109" s="243"/>
      <c r="DD109" s="243"/>
      <c r="DE109" s="244"/>
      <c r="DF109" s="417">
        <v>0</v>
      </c>
      <c r="DG109" s="418"/>
      <c r="DH109" s="418"/>
      <c r="DI109" s="418"/>
      <c r="DJ109" s="418"/>
      <c r="DK109" s="418"/>
      <c r="DL109" s="418"/>
      <c r="DM109" s="418"/>
      <c r="DN109" s="418"/>
      <c r="DO109" s="418"/>
      <c r="DP109" s="418"/>
      <c r="DQ109" s="418"/>
      <c r="DR109" s="419"/>
      <c r="DS109" s="221"/>
      <c r="DT109" s="222"/>
      <c r="DU109" s="222"/>
      <c r="DV109" s="222"/>
      <c r="DW109" s="222"/>
      <c r="DX109" s="222"/>
      <c r="DY109" s="222"/>
      <c r="DZ109" s="222"/>
      <c r="EA109" s="222"/>
      <c r="EB109" s="222"/>
      <c r="EC109" s="222"/>
      <c r="ED109" s="222"/>
      <c r="EE109" s="223"/>
      <c r="EF109" s="221"/>
      <c r="EG109" s="222"/>
      <c r="EH109" s="222"/>
      <c r="EI109" s="222"/>
      <c r="EJ109" s="222"/>
      <c r="EK109" s="222"/>
      <c r="EL109" s="222"/>
      <c r="EM109" s="222"/>
      <c r="EN109" s="222"/>
      <c r="EO109" s="222"/>
      <c r="EP109" s="222"/>
      <c r="EQ109" s="222"/>
      <c r="ER109" s="223"/>
      <c r="ES109" s="221">
        <f>DF110+DF116+DF120+DF124+DF128+DF136+DF140+DF144+DF147</f>
        <v>7107014.7800000003</v>
      </c>
      <c r="ET109" s="222"/>
      <c r="EU109" s="222"/>
      <c r="EV109" s="222"/>
      <c r="EW109" s="222"/>
      <c r="EX109" s="222"/>
      <c r="EY109" s="222"/>
      <c r="EZ109" s="222"/>
      <c r="FA109" s="222"/>
      <c r="FB109" s="222"/>
      <c r="FC109" s="222"/>
      <c r="FD109" s="222"/>
      <c r="FE109" s="227"/>
    </row>
    <row r="110" spans="1:161" ht="11.25" customHeight="1">
      <c r="A110" s="240" t="s">
        <v>428</v>
      </c>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2"/>
      <c r="BY110" s="243"/>
      <c r="BZ110" s="243"/>
      <c r="CA110" s="243"/>
      <c r="CB110" s="243"/>
      <c r="CC110" s="243"/>
      <c r="CD110" s="243"/>
      <c r="CE110" s="244"/>
      <c r="CF110" s="245" t="s">
        <v>80</v>
      </c>
      <c r="CG110" s="243"/>
      <c r="CH110" s="243"/>
      <c r="CI110" s="243"/>
      <c r="CJ110" s="243"/>
      <c r="CK110" s="243"/>
      <c r="CL110" s="243"/>
      <c r="CM110" s="243"/>
      <c r="CN110" s="243"/>
      <c r="CO110" s="243"/>
      <c r="CP110" s="243"/>
      <c r="CQ110" s="243"/>
      <c r="CR110" s="244"/>
      <c r="CS110" s="245" t="s">
        <v>423</v>
      </c>
      <c r="CT110" s="243"/>
      <c r="CU110" s="243"/>
      <c r="CV110" s="243"/>
      <c r="CW110" s="243"/>
      <c r="CX110" s="243"/>
      <c r="CY110" s="243"/>
      <c r="CZ110" s="243"/>
      <c r="DA110" s="243"/>
      <c r="DB110" s="243"/>
      <c r="DC110" s="243"/>
      <c r="DD110" s="243"/>
      <c r="DE110" s="244"/>
      <c r="DF110" s="246">
        <v>62249.88</v>
      </c>
      <c r="DG110" s="247"/>
      <c r="DH110" s="247"/>
      <c r="DI110" s="247"/>
      <c r="DJ110" s="247"/>
      <c r="DK110" s="247"/>
      <c r="DL110" s="247"/>
      <c r="DM110" s="247"/>
      <c r="DN110" s="247"/>
      <c r="DO110" s="247"/>
      <c r="DP110" s="247"/>
      <c r="DQ110" s="247"/>
      <c r="DR110" s="248"/>
      <c r="DS110" s="221">
        <v>63000</v>
      </c>
      <c r="DT110" s="222"/>
      <c r="DU110" s="222"/>
      <c r="DV110" s="222"/>
      <c r="DW110" s="222"/>
      <c r="DX110" s="222"/>
      <c r="DY110" s="222"/>
      <c r="DZ110" s="222"/>
      <c r="EA110" s="222"/>
      <c r="EB110" s="222"/>
      <c r="EC110" s="222"/>
      <c r="ED110" s="222"/>
      <c r="EE110" s="223"/>
      <c r="EF110" s="221">
        <v>63000</v>
      </c>
      <c r="EG110" s="222"/>
      <c r="EH110" s="222"/>
      <c r="EI110" s="222"/>
      <c r="EJ110" s="222"/>
      <c r="EK110" s="222"/>
      <c r="EL110" s="222"/>
      <c r="EM110" s="222"/>
      <c r="EN110" s="222"/>
      <c r="EO110" s="222"/>
      <c r="EP110" s="222"/>
      <c r="EQ110" s="222"/>
      <c r="ER110" s="223"/>
      <c r="ES110" s="221"/>
      <c r="ET110" s="222"/>
      <c r="EU110" s="222"/>
      <c r="EV110" s="222"/>
      <c r="EW110" s="222"/>
      <c r="EX110" s="222"/>
      <c r="EY110" s="222"/>
      <c r="EZ110" s="222"/>
      <c r="FA110" s="222"/>
      <c r="FB110" s="222"/>
      <c r="FC110" s="222"/>
      <c r="FD110" s="222"/>
      <c r="FE110" s="227"/>
    </row>
    <row r="111" spans="1:161" ht="11.25" customHeight="1">
      <c r="A111" s="252" t="s">
        <v>1</v>
      </c>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4"/>
      <c r="BX111" s="242"/>
      <c r="BY111" s="243"/>
      <c r="BZ111" s="243"/>
      <c r="CA111" s="243"/>
      <c r="CB111" s="243"/>
      <c r="CC111" s="243"/>
      <c r="CD111" s="243"/>
      <c r="CE111" s="244"/>
      <c r="CF111" s="245" t="s">
        <v>80</v>
      </c>
      <c r="CG111" s="243"/>
      <c r="CH111" s="243"/>
      <c r="CI111" s="243"/>
      <c r="CJ111" s="243"/>
      <c r="CK111" s="243"/>
      <c r="CL111" s="243"/>
      <c r="CM111" s="243"/>
      <c r="CN111" s="243"/>
      <c r="CO111" s="243"/>
      <c r="CP111" s="243"/>
      <c r="CQ111" s="243"/>
      <c r="CR111" s="244"/>
      <c r="CS111" s="245" t="s">
        <v>422</v>
      </c>
      <c r="CT111" s="243"/>
      <c r="CU111" s="243"/>
      <c r="CV111" s="243"/>
      <c r="CW111" s="243"/>
      <c r="CX111" s="243"/>
      <c r="CY111" s="243"/>
      <c r="CZ111" s="243"/>
      <c r="DA111" s="243"/>
      <c r="DB111" s="243"/>
      <c r="DC111" s="243"/>
      <c r="DD111" s="243"/>
      <c r="DE111" s="244"/>
      <c r="DF111" s="221">
        <f>DF113+DF114+DF116</f>
        <v>211102.28</v>
      </c>
      <c r="DG111" s="222"/>
      <c r="DH111" s="222"/>
      <c r="DI111" s="222"/>
      <c r="DJ111" s="222"/>
      <c r="DK111" s="222"/>
      <c r="DL111" s="222"/>
      <c r="DM111" s="222"/>
      <c r="DN111" s="222"/>
      <c r="DO111" s="222"/>
      <c r="DP111" s="222"/>
      <c r="DQ111" s="222"/>
      <c r="DR111" s="223"/>
      <c r="DS111" s="221">
        <f>DS113+DS114+DS116</f>
        <v>510475.21</v>
      </c>
      <c r="DT111" s="222"/>
      <c r="DU111" s="222"/>
      <c r="DV111" s="222"/>
      <c r="DW111" s="222"/>
      <c r="DX111" s="222"/>
      <c r="DY111" s="222"/>
      <c r="DZ111" s="222"/>
      <c r="EA111" s="222"/>
      <c r="EB111" s="222"/>
      <c r="EC111" s="222"/>
      <c r="ED111" s="222"/>
      <c r="EE111" s="223"/>
      <c r="EF111" s="221">
        <f>EF113+EF114+EF116</f>
        <v>533435.27</v>
      </c>
      <c r="EG111" s="222"/>
      <c r="EH111" s="222"/>
      <c r="EI111" s="222"/>
      <c r="EJ111" s="222"/>
      <c r="EK111" s="222"/>
      <c r="EL111" s="222"/>
      <c r="EM111" s="222"/>
      <c r="EN111" s="222"/>
      <c r="EO111" s="222"/>
      <c r="EP111" s="222"/>
      <c r="EQ111" s="222"/>
      <c r="ER111" s="223"/>
      <c r="ES111" s="221"/>
      <c r="ET111" s="222"/>
      <c r="EU111" s="222"/>
      <c r="EV111" s="222"/>
      <c r="EW111" s="222"/>
      <c r="EX111" s="222"/>
      <c r="EY111" s="222"/>
      <c r="EZ111" s="222"/>
      <c r="FA111" s="222"/>
      <c r="FB111" s="222"/>
      <c r="FC111" s="222"/>
      <c r="FD111" s="222"/>
      <c r="FE111" s="227"/>
    </row>
    <row r="112" spans="1:161" ht="11.25" customHeight="1">
      <c r="A112" s="280" t="s">
        <v>429</v>
      </c>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1"/>
      <c r="BR112" s="281"/>
      <c r="BS112" s="281"/>
      <c r="BT112" s="281"/>
      <c r="BU112" s="281"/>
      <c r="BV112" s="281"/>
      <c r="BW112" s="281"/>
      <c r="BX112" s="282"/>
      <c r="BY112" s="256"/>
      <c r="BZ112" s="256"/>
      <c r="CA112" s="256"/>
      <c r="CB112" s="256"/>
      <c r="CC112" s="256"/>
      <c r="CD112" s="256"/>
      <c r="CE112" s="257"/>
      <c r="CF112" s="255" t="s">
        <v>508</v>
      </c>
      <c r="CG112" s="256"/>
      <c r="CH112" s="256"/>
      <c r="CI112" s="256"/>
      <c r="CJ112" s="256"/>
      <c r="CK112" s="256"/>
      <c r="CL112" s="256"/>
      <c r="CM112" s="256"/>
      <c r="CN112" s="256"/>
      <c r="CO112" s="256"/>
      <c r="CP112" s="256"/>
      <c r="CQ112" s="256"/>
      <c r="CR112" s="257"/>
      <c r="CS112" s="255" t="s">
        <v>422</v>
      </c>
      <c r="CT112" s="256"/>
      <c r="CU112" s="256"/>
      <c r="CV112" s="256"/>
      <c r="CW112" s="256"/>
      <c r="CX112" s="256"/>
      <c r="CY112" s="256"/>
      <c r="CZ112" s="256"/>
      <c r="DA112" s="256"/>
      <c r="DB112" s="256"/>
      <c r="DC112" s="256"/>
      <c r="DD112" s="256"/>
      <c r="DE112" s="257"/>
      <c r="DF112" s="224">
        <v>3000000</v>
      </c>
      <c r="DG112" s="225"/>
      <c r="DH112" s="225"/>
      <c r="DI112" s="225"/>
      <c r="DJ112" s="225"/>
      <c r="DK112" s="225"/>
      <c r="DL112" s="225"/>
      <c r="DM112" s="225"/>
      <c r="DN112" s="225"/>
      <c r="DO112" s="225"/>
      <c r="DP112" s="225"/>
      <c r="DQ112" s="225"/>
      <c r="DR112" s="226"/>
      <c r="DS112" s="224">
        <f>1297727.07</f>
        <v>1297727.07</v>
      </c>
      <c r="DT112" s="225"/>
      <c r="DU112" s="225"/>
      <c r="DV112" s="225"/>
      <c r="DW112" s="225"/>
      <c r="DX112" s="225"/>
      <c r="DY112" s="225"/>
      <c r="DZ112" s="225"/>
      <c r="EA112" s="225"/>
      <c r="EB112" s="225"/>
      <c r="EC112" s="225"/>
      <c r="ED112" s="225"/>
      <c r="EE112" s="226"/>
      <c r="EF112" s="224">
        <f>1790422.95</f>
        <v>1790422.95</v>
      </c>
      <c r="EG112" s="225"/>
      <c r="EH112" s="225"/>
      <c r="EI112" s="225"/>
      <c r="EJ112" s="225"/>
      <c r="EK112" s="225"/>
      <c r="EL112" s="225"/>
      <c r="EM112" s="225"/>
      <c r="EN112" s="225"/>
      <c r="EO112" s="225"/>
      <c r="EP112" s="225"/>
      <c r="EQ112" s="225"/>
      <c r="ER112" s="226"/>
      <c r="ES112" s="224"/>
      <c r="ET112" s="225"/>
      <c r="EU112" s="225"/>
      <c r="EV112" s="225"/>
      <c r="EW112" s="225"/>
      <c r="EX112" s="225"/>
      <c r="EY112" s="225"/>
      <c r="EZ112" s="225"/>
      <c r="FA112" s="225"/>
      <c r="FB112" s="225"/>
      <c r="FC112" s="225"/>
      <c r="FD112" s="225"/>
      <c r="FE112" s="267"/>
    </row>
    <row r="113" spans="1:161" ht="11.25" customHeight="1">
      <c r="A113" s="280" t="s">
        <v>429</v>
      </c>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82"/>
      <c r="BY113" s="256"/>
      <c r="BZ113" s="256"/>
      <c r="CA113" s="256"/>
      <c r="CB113" s="256"/>
      <c r="CC113" s="256"/>
      <c r="CD113" s="256"/>
      <c r="CE113" s="257"/>
      <c r="CF113" s="255" t="s">
        <v>80</v>
      </c>
      <c r="CG113" s="256"/>
      <c r="CH113" s="256"/>
      <c r="CI113" s="256"/>
      <c r="CJ113" s="256"/>
      <c r="CK113" s="256"/>
      <c r="CL113" s="256"/>
      <c r="CM113" s="256"/>
      <c r="CN113" s="256"/>
      <c r="CO113" s="256"/>
      <c r="CP113" s="256"/>
      <c r="CQ113" s="256"/>
      <c r="CR113" s="257"/>
      <c r="CS113" s="255" t="s">
        <v>422</v>
      </c>
      <c r="CT113" s="256"/>
      <c r="CU113" s="256"/>
      <c r="CV113" s="256"/>
      <c r="CW113" s="256"/>
      <c r="CX113" s="256"/>
      <c r="CY113" s="256"/>
      <c r="CZ113" s="256"/>
      <c r="DA113" s="256"/>
      <c r="DB113" s="256"/>
      <c r="DC113" s="256"/>
      <c r="DD113" s="256"/>
      <c r="DE113" s="257"/>
      <c r="DF113" s="224">
        <v>164189</v>
      </c>
      <c r="DG113" s="225"/>
      <c r="DH113" s="225"/>
      <c r="DI113" s="225"/>
      <c r="DJ113" s="225"/>
      <c r="DK113" s="225"/>
      <c r="DL113" s="225"/>
      <c r="DM113" s="225"/>
      <c r="DN113" s="225"/>
      <c r="DO113" s="225"/>
      <c r="DP113" s="225"/>
      <c r="DQ113" s="225"/>
      <c r="DR113" s="226"/>
      <c r="DS113" s="224">
        <f>60475.21</f>
        <v>60475.21</v>
      </c>
      <c r="DT113" s="225"/>
      <c r="DU113" s="225"/>
      <c r="DV113" s="225"/>
      <c r="DW113" s="225"/>
      <c r="DX113" s="225"/>
      <c r="DY113" s="225"/>
      <c r="DZ113" s="225"/>
      <c r="EA113" s="225"/>
      <c r="EB113" s="225"/>
      <c r="EC113" s="225"/>
      <c r="ED113" s="225"/>
      <c r="EE113" s="226"/>
      <c r="EF113" s="224">
        <v>83435.27</v>
      </c>
      <c r="EG113" s="225"/>
      <c r="EH113" s="225"/>
      <c r="EI113" s="225"/>
      <c r="EJ113" s="225"/>
      <c r="EK113" s="225"/>
      <c r="EL113" s="225"/>
      <c r="EM113" s="225"/>
      <c r="EN113" s="225"/>
      <c r="EO113" s="225"/>
      <c r="EP113" s="225"/>
      <c r="EQ113" s="225"/>
      <c r="ER113" s="226"/>
      <c r="ES113" s="224"/>
      <c r="ET113" s="225"/>
      <c r="EU113" s="225"/>
      <c r="EV113" s="225"/>
      <c r="EW113" s="225"/>
      <c r="EX113" s="225"/>
      <c r="EY113" s="225"/>
      <c r="EZ113" s="225"/>
      <c r="FA113" s="225"/>
      <c r="FB113" s="225"/>
      <c r="FC113" s="225"/>
      <c r="FD113" s="225"/>
      <c r="FE113" s="267"/>
    </row>
    <row r="114" spans="1:161" ht="11.25" customHeight="1">
      <c r="A114" s="240" t="s">
        <v>430</v>
      </c>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68"/>
      <c r="BX114" s="210"/>
      <c r="BY114" s="211"/>
      <c r="BZ114" s="211"/>
      <c r="CA114" s="211"/>
      <c r="CB114" s="211"/>
      <c r="CC114" s="211"/>
      <c r="CD114" s="211"/>
      <c r="CE114" s="212"/>
      <c r="CF114" s="213" t="s">
        <v>80</v>
      </c>
      <c r="CG114" s="211"/>
      <c r="CH114" s="211"/>
      <c r="CI114" s="211"/>
      <c r="CJ114" s="211"/>
      <c r="CK114" s="211"/>
      <c r="CL114" s="211"/>
      <c r="CM114" s="211"/>
      <c r="CN114" s="211"/>
      <c r="CO114" s="211"/>
      <c r="CP114" s="211"/>
      <c r="CQ114" s="211"/>
      <c r="CR114" s="212"/>
      <c r="CS114" s="213" t="s">
        <v>422</v>
      </c>
      <c r="CT114" s="211"/>
      <c r="CU114" s="211"/>
      <c r="CV114" s="211"/>
      <c r="CW114" s="211"/>
      <c r="CX114" s="211"/>
      <c r="CY114" s="211"/>
      <c r="CZ114" s="211"/>
      <c r="DA114" s="211"/>
      <c r="DB114" s="211"/>
      <c r="DC114" s="211"/>
      <c r="DD114" s="211"/>
      <c r="DE114" s="212"/>
      <c r="DF114" s="217">
        <f>17500-17500</f>
        <v>0</v>
      </c>
      <c r="DG114" s="218"/>
      <c r="DH114" s="218"/>
      <c r="DI114" s="218"/>
      <c r="DJ114" s="218"/>
      <c r="DK114" s="218"/>
      <c r="DL114" s="218"/>
      <c r="DM114" s="218"/>
      <c r="DN114" s="218"/>
      <c r="DO114" s="218"/>
      <c r="DP114" s="218"/>
      <c r="DQ114" s="218"/>
      <c r="DR114" s="219"/>
      <c r="DS114" s="217"/>
      <c r="DT114" s="218"/>
      <c r="DU114" s="218"/>
      <c r="DV114" s="218"/>
      <c r="DW114" s="218"/>
      <c r="DX114" s="218"/>
      <c r="DY114" s="218"/>
      <c r="DZ114" s="218"/>
      <c r="EA114" s="218"/>
      <c r="EB114" s="218"/>
      <c r="EC114" s="218"/>
      <c r="ED114" s="218"/>
      <c r="EE114" s="219"/>
      <c r="EF114" s="217"/>
      <c r="EG114" s="218"/>
      <c r="EH114" s="218"/>
      <c r="EI114" s="218"/>
      <c r="EJ114" s="218"/>
      <c r="EK114" s="218"/>
      <c r="EL114" s="218"/>
      <c r="EM114" s="218"/>
      <c r="EN114" s="218"/>
      <c r="EO114" s="218"/>
      <c r="EP114" s="218"/>
      <c r="EQ114" s="218"/>
      <c r="ER114" s="219"/>
      <c r="ES114" s="217"/>
      <c r="ET114" s="218"/>
      <c r="EU114" s="218"/>
      <c r="EV114" s="218"/>
      <c r="EW114" s="218"/>
      <c r="EX114" s="218"/>
      <c r="EY114" s="218"/>
      <c r="EZ114" s="218"/>
      <c r="FA114" s="218"/>
      <c r="FB114" s="218"/>
      <c r="FC114" s="218"/>
      <c r="FD114" s="218"/>
      <c r="FE114" s="220"/>
    </row>
    <row r="115" spans="1:161" ht="11.25" customHeight="1">
      <c r="A115" s="258" t="s">
        <v>430</v>
      </c>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8"/>
      <c r="BJ115" s="258"/>
      <c r="BK115" s="258"/>
      <c r="BL115" s="258"/>
      <c r="BM115" s="258"/>
      <c r="BN115" s="258"/>
      <c r="BO115" s="258"/>
      <c r="BP115" s="258"/>
      <c r="BQ115" s="258"/>
      <c r="BR115" s="258"/>
      <c r="BS115" s="258"/>
      <c r="BT115" s="258"/>
      <c r="BU115" s="258"/>
      <c r="BV115" s="258"/>
      <c r="BW115" s="259"/>
      <c r="BX115" s="260"/>
      <c r="BY115" s="261"/>
      <c r="BZ115" s="261"/>
      <c r="CA115" s="261"/>
      <c r="CB115" s="261"/>
      <c r="CC115" s="261"/>
      <c r="CD115" s="261"/>
      <c r="CE115" s="262"/>
      <c r="CF115" s="263" t="s">
        <v>508</v>
      </c>
      <c r="CG115" s="261"/>
      <c r="CH115" s="261"/>
      <c r="CI115" s="261"/>
      <c r="CJ115" s="261"/>
      <c r="CK115" s="261"/>
      <c r="CL115" s="261"/>
      <c r="CM115" s="261"/>
      <c r="CN115" s="261"/>
      <c r="CO115" s="261"/>
      <c r="CP115" s="261"/>
      <c r="CQ115" s="261"/>
      <c r="CR115" s="262"/>
      <c r="CS115" s="263" t="s">
        <v>422</v>
      </c>
      <c r="CT115" s="261"/>
      <c r="CU115" s="261"/>
      <c r="CV115" s="261"/>
      <c r="CW115" s="261"/>
      <c r="CX115" s="261"/>
      <c r="CY115" s="261"/>
      <c r="CZ115" s="261"/>
      <c r="DA115" s="261"/>
      <c r="DB115" s="261"/>
      <c r="DC115" s="261"/>
      <c r="DD115" s="261"/>
      <c r="DE115" s="262"/>
      <c r="DF115" s="264">
        <v>0</v>
      </c>
      <c r="DG115" s="265"/>
      <c r="DH115" s="265"/>
      <c r="DI115" s="265"/>
      <c r="DJ115" s="265"/>
      <c r="DK115" s="265"/>
      <c r="DL115" s="265"/>
      <c r="DM115" s="265"/>
      <c r="DN115" s="265"/>
      <c r="DO115" s="265"/>
      <c r="DP115" s="265"/>
      <c r="DQ115" s="265"/>
      <c r="DR115" s="266"/>
      <c r="DS115" s="264"/>
      <c r="DT115" s="265"/>
      <c r="DU115" s="265"/>
      <c r="DV115" s="265"/>
      <c r="DW115" s="265"/>
      <c r="DX115" s="265"/>
      <c r="DY115" s="265"/>
      <c r="DZ115" s="265"/>
      <c r="EA115" s="265"/>
      <c r="EB115" s="265"/>
      <c r="EC115" s="265"/>
      <c r="ED115" s="265"/>
      <c r="EE115" s="266"/>
      <c r="EF115" s="264"/>
      <c r="EG115" s="265"/>
      <c r="EH115" s="265"/>
      <c r="EI115" s="265"/>
      <c r="EJ115" s="265"/>
      <c r="EK115" s="265"/>
      <c r="EL115" s="265"/>
      <c r="EM115" s="265"/>
      <c r="EN115" s="265"/>
      <c r="EO115" s="265"/>
      <c r="EP115" s="265"/>
      <c r="EQ115" s="265"/>
      <c r="ER115" s="266"/>
      <c r="ES115" s="264"/>
      <c r="ET115" s="265"/>
      <c r="EU115" s="265"/>
      <c r="EV115" s="265"/>
      <c r="EW115" s="265"/>
      <c r="EX115" s="265"/>
      <c r="EY115" s="265"/>
      <c r="EZ115" s="265"/>
      <c r="FA115" s="265"/>
      <c r="FB115" s="265"/>
      <c r="FC115" s="265"/>
      <c r="FD115" s="265"/>
      <c r="FE115" s="420"/>
    </row>
    <row r="116" spans="1:161" ht="11.25" customHeight="1">
      <c r="A116" s="240" t="s">
        <v>431</v>
      </c>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2"/>
      <c r="BY116" s="243"/>
      <c r="BZ116" s="243"/>
      <c r="CA116" s="243"/>
      <c r="CB116" s="243"/>
      <c r="CC116" s="243"/>
      <c r="CD116" s="243"/>
      <c r="CE116" s="244"/>
      <c r="CF116" s="245" t="s">
        <v>80</v>
      </c>
      <c r="CG116" s="243"/>
      <c r="CH116" s="243"/>
      <c r="CI116" s="243"/>
      <c r="CJ116" s="243"/>
      <c r="CK116" s="243"/>
      <c r="CL116" s="243"/>
      <c r="CM116" s="243"/>
      <c r="CN116" s="243"/>
      <c r="CO116" s="243"/>
      <c r="CP116" s="243"/>
      <c r="CQ116" s="243"/>
      <c r="CR116" s="244"/>
      <c r="CS116" s="245" t="s">
        <v>422</v>
      </c>
      <c r="CT116" s="243"/>
      <c r="CU116" s="243"/>
      <c r="CV116" s="243"/>
      <c r="CW116" s="243"/>
      <c r="CX116" s="243"/>
      <c r="CY116" s="243"/>
      <c r="CZ116" s="243"/>
      <c r="DA116" s="243"/>
      <c r="DB116" s="243"/>
      <c r="DC116" s="243"/>
      <c r="DD116" s="243"/>
      <c r="DE116" s="244"/>
      <c r="DF116" s="246">
        <v>46913.279999999999</v>
      </c>
      <c r="DG116" s="247"/>
      <c r="DH116" s="247"/>
      <c r="DI116" s="247"/>
      <c r="DJ116" s="247"/>
      <c r="DK116" s="247"/>
      <c r="DL116" s="247"/>
      <c r="DM116" s="247"/>
      <c r="DN116" s="247"/>
      <c r="DO116" s="247"/>
      <c r="DP116" s="247"/>
      <c r="DQ116" s="247"/>
      <c r="DR116" s="248"/>
      <c r="DS116" s="221">
        <v>450000</v>
      </c>
      <c r="DT116" s="222"/>
      <c r="DU116" s="222"/>
      <c r="DV116" s="222"/>
      <c r="DW116" s="222"/>
      <c r="DX116" s="222"/>
      <c r="DY116" s="222"/>
      <c r="DZ116" s="222"/>
      <c r="EA116" s="222"/>
      <c r="EB116" s="222"/>
      <c r="EC116" s="222"/>
      <c r="ED116" s="222"/>
      <c r="EE116" s="223"/>
      <c r="EF116" s="221">
        <v>450000</v>
      </c>
      <c r="EG116" s="222"/>
      <c r="EH116" s="222"/>
      <c r="EI116" s="222"/>
      <c r="EJ116" s="222"/>
      <c r="EK116" s="222"/>
      <c r="EL116" s="222"/>
      <c r="EM116" s="222"/>
      <c r="EN116" s="222"/>
      <c r="EO116" s="222"/>
      <c r="EP116" s="222"/>
      <c r="EQ116" s="222"/>
      <c r="ER116" s="223"/>
      <c r="ES116" s="221"/>
      <c r="ET116" s="222"/>
      <c r="EU116" s="222"/>
      <c r="EV116" s="222"/>
      <c r="EW116" s="222"/>
      <c r="EX116" s="222"/>
      <c r="EY116" s="222"/>
      <c r="EZ116" s="222"/>
      <c r="FA116" s="222"/>
      <c r="FB116" s="222"/>
      <c r="FC116" s="222"/>
      <c r="FD116" s="222"/>
      <c r="FE116" s="227"/>
    </row>
    <row r="117" spans="1:161" ht="11.25" customHeight="1">
      <c r="A117" s="252" t="s">
        <v>1</v>
      </c>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4"/>
      <c r="BX117" s="242"/>
      <c r="BY117" s="243"/>
      <c r="BZ117" s="243"/>
      <c r="CA117" s="243"/>
      <c r="CB117" s="243"/>
      <c r="CC117" s="243"/>
      <c r="CD117" s="243"/>
      <c r="CE117" s="244"/>
      <c r="CF117" s="245" t="s">
        <v>80</v>
      </c>
      <c r="CG117" s="243"/>
      <c r="CH117" s="243"/>
      <c r="CI117" s="243"/>
      <c r="CJ117" s="243"/>
      <c r="CK117" s="243"/>
      <c r="CL117" s="243"/>
      <c r="CM117" s="243"/>
      <c r="CN117" s="243"/>
      <c r="CO117" s="243"/>
      <c r="CP117" s="243"/>
      <c r="CQ117" s="243"/>
      <c r="CR117" s="244"/>
      <c r="CS117" s="245" t="s">
        <v>424</v>
      </c>
      <c r="CT117" s="243"/>
      <c r="CU117" s="243"/>
      <c r="CV117" s="243"/>
      <c r="CW117" s="243"/>
      <c r="CX117" s="243"/>
      <c r="CY117" s="243"/>
      <c r="CZ117" s="243"/>
      <c r="DA117" s="243"/>
      <c r="DB117" s="243"/>
      <c r="DC117" s="243"/>
      <c r="DD117" s="243"/>
      <c r="DE117" s="244"/>
      <c r="DF117" s="221">
        <f>DF118+DF119+DF120</f>
        <v>3543152.08</v>
      </c>
      <c r="DG117" s="222"/>
      <c r="DH117" s="222"/>
      <c r="DI117" s="222"/>
      <c r="DJ117" s="222"/>
      <c r="DK117" s="222"/>
      <c r="DL117" s="222"/>
      <c r="DM117" s="222"/>
      <c r="DN117" s="222"/>
      <c r="DO117" s="222"/>
      <c r="DP117" s="222"/>
      <c r="DQ117" s="222"/>
      <c r="DR117" s="223"/>
      <c r="DS117" s="221">
        <f t="shared" ref="DS117" si="6">DS118+DS119+DS120</f>
        <v>1680000</v>
      </c>
      <c r="DT117" s="222"/>
      <c r="DU117" s="222"/>
      <c r="DV117" s="222"/>
      <c r="DW117" s="222"/>
      <c r="DX117" s="222"/>
      <c r="DY117" s="222"/>
      <c r="DZ117" s="222"/>
      <c r="EA117" s="222"/>
      <c r="EB117" s="222"/>
      <c r="EC117" s="222"/>
      <c r="ED117" s="222"/>
      <c r="EE117" s="223"/>
      <c r="EF117" s="221">
        <f>EF118+EF119+EF120</f>
        <v>1680000</v>
      </c>
      <c r="EG117" s="222"/>
      <c r="EH117" s="222"/>
      <c r="EI117" s="222"/>
      <c r="EJ117" s="222"/>
      <c r="EK117" s="222"/>
      <c r="EL117" s="222"/>
      <c r="EM117" s="222"/>
      <c r="EN117" s="222"/>
      <c r="EO117" s="222"/>
      <c r="EP117" s="222"/>
      <c r="EQ117" s="222"/>
      <c r="ER117" s="223"/>
      <c r="ES117" s="221"/>
      <c r="ET117" s="222"/>
      <c r="EU117" s="222"/>
      <c r="EV117" s="222"/>
      <c r="EW117" s="222"/>
      <c r="EX117" s="222"/>
      <c r="EY117" s="222"/>
      <c r="EZ117" s="222"/>
      <c r="FA117" s="222"/>
      <c r="FB117" s="222"/>
      <c r="FC117" s="222"/>
      <c r="FD117" s="222"/>
      <c r="FE117" s="227"/>
    </row>
    <row r="118" spans="1:161" ht="11.25" customHeight="1">
      <c r="A118" s="240" t="s">
        <v>435</v>
      </c>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2"/>
      <c r="BY118" s="243"/>
      <c r="BZ118" s="243"/>
      <c r="CA118" s="243"/>
      <c r="CB118" s="243"/>
      <c r="CC118" s="243"/>
      <c r="CD118" s="243"/>
      <c r="CE118" s="244"/>
      <c r="CF118" s="245" t="s">
        <v>80</v>
      </c>
      <c r="CG118" s="243"/>
      <c r="CH118" s="243"/>
      <c r="CI118" s="243"/>
      <c r="CJ118" s="243"/>
      <c r="CK118" s="243"/>
      <c r="CL118" s="243"/>
      <c r="CM118" s="243"/>
      <c r="CN118" s="243"/>
      <c r="CO118" s="243"/>
      <c r="CP118" s="243"/>
      <c r="CQ118" s="243"/>
      <c r="CR118" s="244"/>
      <c r="CS118" s="255" t="s">
        <v>424</v>
      </c>
      <c r="CT118" s="256"/>
      <c r="CU118" s="256"/>
      <c r="CV118" s="256"/>
      <c r="CW118" s="256"/>
      <c r="CX118" s="256"/>
      <c r="CY118" s="256"/>
      <c r="CZ118" s="256"/>
      <c r="DA118" s="256"/>
      <c r="DB118" s="256"/>
      <c r="DC118" s="256"/>
      <c r="DD118" s="256"/>
      <c r="DE118" s="257"/>
      <c r="DF118" s="224">
        <f>347000+347000</f>
        <v>694000</v>
      </c>
      <c r="DG118" s="225"/>
      <c r="DH118" s="225"/>
      <c r="DI118" s="225"/>
      <c r="DJ118" s="225"/>
      <c r="DK118" s="225"/>
      <c r="DL118" s="225"/>
      <c r="DM118" s="225"/>
      <c r="DN118" s="225"/>
      <c r="DO118" s="225"/>
      <c r="DP118" s="225"/>
      <c r="DQ118" s="225"/>
      <c r="DR118" s="226"/>
      <c r="DS118" s="221"/>
      <c r="DT118" s="222"/>
      <c r="DU118" s="222"/>
      <c r="DV118" s="222"/>
      <c r="DW118" s="222"/>
      <c r="DX118" s="222"/>
      <c r="DY118" s="222"/>
      <c r="DZ118" s="222"/>
      <c r="EA118" s="222"/>
      <c r="EB118" s="222"/>
      <c r="EC118" s="222"/>
      <c r="ED118" s="222"/>
      <c r="EE118" s="223"/>
      <c r="EF118" s="221"/>
      <c r="EG118" s="222"/>
      <c r="EH118" s="222"/>
      <c r="EI118" s="222"/>
      <c r="EJ118" s="222"/>
      <c r="EK118" s="222"/>
      <c r="EL118" s="222"/>
      <c r="EM118" s="222"/>
      <c r="EN118" s="222"/>
      <c r="EO118" s="222"/>
      <c r="EP118" s="222"/>
      <c r="EQ118" s="222"/>
      <c r="ER118" s="223"/>
      <c r="ES118" s="221"/>
      <c r="ET118" s="222"/>
      <c r="EU118" s="222"/>
      <c r="EV118" s="222"/>
      <c r="EW118" s="222"/>
      <c r="EX118" s="222"/>
      <c r="EY118" s="222"/>
      <c r="EZ118" s="222"/>
      <c r="FA118" s="222"/>
      <c r="FB118" s="222"/>
      <c r="FC118" s="222"/>
      <c r="FD118" s="222"/>
      <c r="FE118" s="227"/>
    </row>
    <row r="119" spans="1:161" ht="11.25" customHeight="1">
      <c r="A119" s="240" t="s">
        <v>436</v>
      </c>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2"/>
      <c r="BY119" s="243"/>
      <c r="BZ119" s="243"/>
      <c r="CA119" s="243"/>
      <c r="CB119" s="243"/>
      <c r="CC119" s="243"/>
      <c r="CD119" s="243"/>
      <c r="CE119" s="244"/>
      <c r="CF119" s="245" t="s">
        <v>80</v>
      </c>
      <c r="CG119" s="243"/>
      <c r="CH119" s="243"/>
      <c r="CI119" s="243"/>
      <c r="CJ119" s="243"/>
      <c r="CK119" s="243"/>
      <c r="CL119" s="243"/>
      <c r="CM119" s="243"/>
      <c r="CN119" s="243"/>
      <c r="CO119" s="243"/>
      <c r="CP119" s="243"/>
      <c r="CQ119" s="243"/>
      <c r="CR119" s="244"/>
      <c r="CS119" s="245" t="s">
        <v>424</v>
      </c>
      <c r="CT119" s="243"/>
      <c r="CU119" s="243"/>
      <c r="CV119" s="243"/>
      <c r="CW119" s="243"/>
      <c r="CX119" s="243"/>
      <c r="CY119" s="243"/>
      <c r="CZ119" s="243"/>
      <c r="DA119" s="243"/>
      <c r="DB119" s="243"/>
      <c r="DC119" s="243"/>
      <c r="DD119" s="243"/>
      <c r="DE119" s="244"/>
      <c r="DF119" s="417">
        <f>1846900+97205</f>
        <v>1944105</v>
      </c>
      <c r="DG119" s="418"/>
      <c r="DH119" s="418"/>
      <c r="DI119" s="418"/>
      <c r="DJ119" s="418"/>
      <c r="DK119" s="418"/>
      <c r="DL119" s="418"/>
      <c r="DM119" s="418"/>
      <c r="DN119" s="418"/>
      <c r="DO119" s="418"/>
      <c r="DP119" s="418"/>
      <c r="DQ119" s="418"/>
      <c r="DR119" s="419"/>
      <c r="DS119" s="221"/>
      <c r="DT119" s="222"/>
      <c r="DU119" s="222"/>
      <c r="DV119" s="222"/>
      <c r="DW119" s="222"/>
      <c r="DX119" s="222"/>
      <c r="DY119" s="222"/>
      <c r="DZ119" s="222"/>
      <c r="EA119" s="222"/>
      <c r="EB119" s="222"/>
      <c r="EC119" s="222"/>
      <c r="ED119" s="222"/>
      <c r="EE119" s="223"/>
      <c r="EF119" s="221"/>
      <c r="EG119" s="222"/>
      <c r="EH119" s="222"/>
      <c r="EI119" s="222"/>
      <c r="EJ119" s="222"/>
      <c r="EK119" s="222"/>
      <c r="EL119" s="222"/>
      <c r="EM119" s="222"/>
      <c r="EN119" s="222"/>
      <c r="EO119" s="222"/>
      <c r="EP119" s="222"/>
      <c r="EQ119" s="222"/>
      <c r="ER119" s="223"/>
      <c r="ES119" s="221"/>
      <c r="ET119" s="222"/>
      <c r="EU119" s="222"/>
      <c r="EV119" s="222"/>
      <c r="EW119" s="222"/>
      <c r="EX119" s="222"/>
      <c r="EY119" s="222"/>
      <c r="EZ119" s="222"/>
      <c r="FA119" s="222"/>
      <c r="FB119" s="222"/>
      <c r="FC119" s="222"/>
      <c r="FD119" s="222"/>
      <c r="FE119" s="227"/>
    </row>
    <row r="120" spans="1:161" ht="11.25" customHeight="1">
      <c r="A120" s="240" t="s">
        <v>437</v>
      </c>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2"/>
      <c r="BY120" s="243"/>
      <c r="BZ120" s="243"/>
      <c r="CA120" s="243"/>
      <c r="CB120" s="243"/>
      <c r="CC120" s="243"/>
      <c r="CD120" s="243"/>
      <c r="CE120" s="244"/>
      <c r="CF120" s="245" t="s">
        <v>80</v>
      </c>
      <c r="CG120" s="243"/>
      <c r="CH120" s="243"/>
      <c r="CI120" s="243"/>
      <c r="CJ120" s="243"/>
      <c r="CK120" s="243"/>
      <c r="CL120" s="243"/>
      <c r="CM120" s="243"/>
      <c r="CN120" s="243"/>
      <c r="CO120" s="243"/>
      <c r="CP120" s="243"/>
      <c r="CQ120" s="243"/>
      <c r="CR120" s="244"/>
      <c r="CS120" s="245" t="s">
        <v>424</v>
      </c>
      <c r="CT120" s="243"/>
      <c r="CU120" s="243"/>
      <c r="CV120" s="243"/>
      <c r="CW120" s="243"/>
      <c r="CX120" s="243"/>
      <c r="CY120" s="243"/>
      <c r="CZ120" s="243"/>
      <c r="DA120" s="243"/>
      <c r="DB120" s="243"/>
      <c r="DC120" s="243"/>
      <c r="DD120" s="243"/>
      <c r="DE120" s="244"/>
      <c r="DF120" s="246">
        <v>905047.08</v>
      </c>
      <c r="DG120" s="247"/>
      <c r="DH120" s="247"/>
      <c r="DI120" s="247"/>
      <c r="DJ120" s="247"/>
      <c r="DK120" s="247"/>
      <c r="DL120" s="247"/>
      <c r="DM120" s="247"/>
      <c r="DN120" s="247"/>
      <c r="DO120" s="247"/>
      <c r="DP120" s="247"/>
      <c r="DQ120" s="247"/>
      <c r="DR120" s="248"/>
      <c r="DS120" s="221">
        <v>1680000</v>
      </c>
      <c r="DT120" s="222"/>
      <c r="DU120" s="222"/>
      <c r="DV120" s="222"/>
      <c r="DW120" s="222"/>
      <c r="DX120" s="222"/>
      <c r="DY120" s="222"/>
      <c r="DZ120" s="222"/>
      <c r="EA120" s="222"/>
      <c r="EB120" s="222"/>
      <c r="EC120" s="222"/>
      <c r="ED120" s="222"/>
      <c r="EE120" s="223"/>
      <c r="EF120" s="221">
        <v>1680000</v>
      </c>
      <c r="EG120" s="222"/>
      <c r="EH120" s="222"/>
      <c r="EI120" s="222"/>
      <c r="EJ120" s="222"/>
      <c r="EK120" s="222"/>
      <c r="EL120" s="222"/>
      <c r="EM120" s="222"/>
      <c r="EN120" s="222"/>
      <c r="EO120" s="222"/>
      <c r="EP120" s="222"/>
      <c r="EQ120" s="222"/>
      <c r="ER120" s="223"/>
      <c r="ES120" s="221"/>
      <c r="ET120" s="222"/>
      <c r="EU120" s="222"/>
      <c r="EV120" s="222"/>
      <c r="EW120" s="222"/>
      <c r="EX120" s="222"/>
      <c r="EY120" s="222"/>
      <c r="EZ120" s="222"/>
      <c r="FA120" s="222"/>
      <c r="FB120" s="222"/>
      <c r="FC120" s="222"/>
      <c r="FD120" s="222"/>
      <c r="FE120" s="227"/>
    </row>
    <row r="121" spans="1:161" ht="11.25" customHeight="1">
      <c r="A121" s="252" t="s">
        <v>1</v>
      </c>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4"/>
      <c r="BX121" s="242"/>
      <c r="BY121" s="243"/>
      <c r="BZ121" s="243"/>
      <c r="CA121" s="243"/>
      <c r="CB121" s="243"/>
      <c r="CC121" s="243"/>
      <c r="CD121" s="243"/>
      <c r="CE121" s="244"/>
      <c r="CF121" s="245" t="s">
        <v>80</v>
      </c>
      <c r="CG121" s="243"/>
      <c r="CH121" s="243"/>
      <c r="CI121" s="243"/>
      <c r="CJ121" s="243"/>
      <c r="CK121" s="243"/>
      <c r="CL121" s="243"/>
      <c r="CM121" s="243"/>
      <c r="CN121" s="243"/>
      <c r="CO121" s="243"/>
      <c r="CP121" s="243"/>
      <c r="CQ121" s="243"/>
      <c r="CR121" s="244"/>
      <c r="CS121" s="245" t="s">
        <v>425</v>
      </c>
      <c r="CT121" s="243"/>
      <c r="CU121" s="243"/>
      <c r="CV121" s="243"/>
      <c r="CW121" s="243"/>
      <c r="CX121" s="243"/>
      <c r="CY121" s="243"/>
      <c r="CZ121" s="243"/>
      <c r="DA121" s="243"/>
      <c r="DB121" s="243"/>
      <c r="DC121" s="243"/>
      <c r="DD121" s="243"/>
      <c r="DE121" s="244"/>
      <c r="DF121" s="221">
        <f>DF122+DF123+DF124</f>
        <v>535539.85</v>
      </c>
      <c r="DG121" s="222"/>
      <c r="DH121" s="222"/>
      <c r="DI121" s="222"/>
      <c r="DJ121" s="222"/>
      <c r="DK121" s="222"/>
      <c r="DL121" s="222"/>
      <c r="DM121" s="222"/>
      <c r="DN121" s="222"/>
      <c r="DO121" s="222"/>
      <c r="DP121" s="222"/>
      <c r="DQ121" s="222"/>
      <c r="DR121" s="223"/>
      <c r="DS121" s="221">
        <f t="shared" ref="DS121" si="7">DS122+DS123+DS124</f>
        <v>16340000</v>
      </c>
      <c r="DT121" s="222"/>
      <c r="DU121" s="222"/>
      <c r="DV121" s="222"/>
      <c r="DW121" s="222"/>
      <c r="DX121" s="222"/>
      <c r="DY121" s="222"/>
      <c r="DZ121" s="222"/>
      <c r="EA121" s="222"/>
      <c r="EB121" s="222"/>
      <c r="EC121" s="222"/>
      <c r="ED121" s="222"/>
      <c r="EE121" s="223"/>
      <c r="EF121" s="221">
        <f t="shared" ref="EF121" si="8">EF122+EF123+EF124</f>
        <v>16340000</v>
      </c>
      <c r="EG121" s="222"/>
      <c r="EH121" s="222"/>
      <c r="EI121" s="222"/>
      <c r="EJ121" s="222"/>
      <c r="EK121" s="222"/>
      <c r="EL121" s="222"/>
      <c r="EM121" s="222"/>
      <c r="EN121" s="222"/>
      <c r="EO121" s="222"/>
      <c r="EP121" s="222"/>
      <c r="EQ121" s="222"/>
      <c r="ER121" s="223"/>
      <c r="ES121" s="221"/>
      <c r="ET121" s="222"/>
      <c r="EU121" s="222"/>
      <c r="EV121" s="222"/>
      <c r="EW121" s="222"/>
      <c r="EX121" s="222"/>
      <c r="EY121" s="222"/>
      <c r="EZ121" s="222"/>
      <c r="FA121" s="222"/>
      <c r="FB121" s="222"/>
      <c r="FC121" s="222"/>
      <c r="FD121" s="222"/>
      <c r="FE121" s="227"/>
    </row>
    <row r="122" spans="1:161" ht="11.25" customHeight="1">
      <c r="A122" s="240" t="s">
        <v>438</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2"/>
      <c r="BY122" s="243"/>
      <c r="BZ122" s="243"/>
      <c r="CA122" s="243"/>
      <c r="CB122" s="243"/>
      <c r="CC122" s="243"/>
      <c r="CD122" s="243"/>
      <c r="CE122" s="244"/>
      <c r="CF122" s="245" t="s">
        <v>80</v>
      </c>
      <c r="CG122" s="243"/>
      <c r="CH122" s="243"/>
      <c r="CI122" s="243"/>
      <c r="CJ122" s="243"/>
      <c r="CK122" s="243"/>
      <c r="CL122" s="243"/>
      <c r="CM122" s="243"/>
      <c r="CN122" s="243"/>
      <c r="CO122" s="243"/>
      <c r="CP122" s="243"/>
      <c r="CQ122" s="243"/>
      <c r="CR122" s="244"/>
      <c r="CS122" s="245" t="s">
        <v>425</v>
      </c>
      <c r="CT122" s="243"/>
      <c r="CU122" s="243"/>
      <c r="CV122" s="243"/>
      <c r="CW122" s="243"/>
      <c r="CX122" s="243"/>
      <c r="CY122" s="243"/>
      <c r="CZ122" s="243"/>
      <c r="DA122" s="243"/>
      <c r="DB122" s="243"/>
      <c r="DC122" s="243"/>
      <c r="DD122" s="243"/>
      <c r="DE122" s="244"/>
      <c r="DF122" s="224">
        <v>0</v>
      </c>
      <c r="DG122" s="225"/>
      <c r="DH122" s="225"/>
      <c r="DI122" s="225"/>
      <c r="DJ122" s="225"/>
      <c r="DK122" s="225"/>
      <c r="DL122" s="225"/>
      <c r="DM122" s="225"/>
      <c r="DN122" s="225"/>
      <c r="DO122" s="225"/>
      <c r="DP122" s="225"/>
      <c r="DQ122" s="225"/>
      <c r="DR122" s="226"/>
      <c r="DS122" s="221"/>
      <c r="DT122" s="222"/>
      <c r="DU122" s="222"/>
      <c r="DV122" s="222"/>
      <c r="DW122" s="222"/>
      <c r="DX122" s="222"/>
      <c r="DY122" s="222"/>
      <c r="DZ122" s="222"/>
      <c r="EA122" s="222"/>
      <c r="EB122" s="222"/>
      <c r="EC122" s="222"/>
      <c r="ED122" s="222"/>
      <c r="EE122" s="223"/>
      <c r="EF122" s="221"/>
      <c r="EG122" s="222"/>
      <c r="EH122" s="222"/>
      <c r="EI122" s="222"/>
      <c r="EJ122" s="222"/>
      <c r="EK122" s="222"/>
      <c r="EL122" s="222"/>
      <c r="EM122" s="222"/>
      <c r="EN122" s="222"/>
      <c r="EO122" s="222"/>
      <c r="EP122" s="222"/>
      <c r="EQ122" s="222"/>
      <c r="ER122" s="223"/>
      <c r="ES122" s="221"/>
      <c r="ET122" s="222"/>
      <c r="EU122" s="222"/>
      <c r="EV122" s="222"/>
      <c r="EW122" s="222"/>
      <c r="EX122" s="222"/>
      <c r="EY122" s="222"/>
      <c r="EZ122" s="222"/>
      <c r="FA122" s="222"/>
      <c r="FB122" s="222"/>
      <c r="FC122" s="222"/>
      <c r="FD122" s="222"/>
      <c r="FE122" s="227"/>
    </row>
    <row r="123" spans="1:161" ht="11.25" customHeight="1">
      <c r="A123" s="240" t="s">
        <v>439</v>
      </c>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2"/>
      <c r="BY123" s="243"/>
      <c r="BZ123" s="243"/>
      <c r="CA123" s="243"/>
      <c r="CB123" s="243"/>
      <c r="CC123" s="243"/>
      <c r="CD123" s="243"/>
      <c r="CE123" s="244"/>
      <c r="CF123" s="245" t="s">
        <v>80</v>
      </c>
      <c r="CG123" s="243"/>
      <c r="CH123" s="243"/>
      <c r="CI123" s="243"/>
      <c r="CJ123" s="243"/>
      <c r="CK123" s="243"/>
      <c r="CL123" s="243"/>
      <c r="CM123" s="243"/>
      <c r="CN123" s="243"/>
      <c r="CO123" s="243"/>
      <c r="CP123" s="243"/>
      <c r="CQ123" s="243"/>
      <c r="CR123" s="244"/>
      <c r="CS123" s="245" t="s">
        <v>425</v>
      </c>
      <c r="CT123" s="243"/>
      <c r="CU123" s="243"/>
      <c r="CV123" s="243"/>
      <c r="CW123" s="243"/>
      <c r="CX123" s="243"/>
      <c r="CY123" s="243"/>
      <c r="CZ123" s="243"/>
      <c r="DA123" s="243"/>
      <c r="DB123" s="243"/>
      <c r="DC123" s="243"/>
      <c r="DD123" s="243"/>
      <c r="DE123" s="244"/>
      <c r="DF123" s="249">
        <v>0</v>
      </c>
      <c r="DG123" s="250"/>
      <c r="DH123" s="250"/>
      <c r="DI123" s="250"/>
      <c r="DJ123" s="250"/>
      <c r="DK123" s="250"/>
      <c r="DL123" s="250"/>
      <c r="DM123" s="250"/>
      <c r="DN123" s="250"/>
      <c r="DO123" s="250"/>
      <c r="DP123" s="250"/>
      <c r="DQ123" s="250"/>
      <c r="DR123" s="251"/>
      <c r="DS123" s="221"/>
      <c r="DT123" s="222"/>
      <c r="DU123" s="222"/>
      <c r="DV123" s="222"/>
      <c r="DW123" s="222"/>
      <c r="DX123" s="222"/>
      <c r="DY123" s="222"/>
      <c r="DZ123" s="222"/>
      <c r="EA123" s="222"/>
      <c r="EB123" s="222"/>
      <c r="EC123" s="222"/>
      <c r="ED123" s="222"/>
      <c r="EE123" s="223"/>
      <c r="EF123" s="221"/>
      <c r="EG123" s="222"/>
      <c r="EH123" s="222"/>
      <c r="EI123" s="222"/>
      <c r="EJ123" s="222"/>
      <c r="EK123" s="222"/>
      <c r="EL123" s="222"/>
      <c r="EM123" s="222"/>
      <c r="EN123" s="222"/>
      <c r="EO123" s="222"/>
      <c r="EP123" s="222"/>
      <c r="EQ123" s="222"/>
      <c r="ER123" s="223"/>
      <c r="ES123" s="221"/>
      <c r="ET123" s="222"/>
      <c r="EU123" s="222"/>
      <c r="EV123" s="222"/>
      <c r="EW123" s="222"/>
      <c r="EX123" s="222"/>
      <c r="EY123" s="222"/>
      <c r="EZ123" s="222"/>
      <c r="FA123" s="222"/>
      <c r="FB123" s="222"/>
      <c r="FC123" s="222"/>
      <c r="FD123" s="222"/>
      <c r="FE123" s="227"/>
    </row>
    <row r="124" spans="1:161" ht="11.25" customHeight="1">
      <c r="A124" s="240" t="s">
        <v>440</v>
      </c>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2"/>
      <c r="BY124" s="243"/>
      <c r="BZ124" s="243"/>
      <c r="CA124" s="243"/>
      <c r="CB124" s="243"/>
      <c r="CC124" s="243"/>
      <c r="CD124" s="243"/>
      <c r="CE124" s="244"/>
      <c r="CF124" s="245" t="s">
        <v>80</v>
      </c>
      <c r="CG124" s="243"/>
      <c r="CH124" s="243"/>
      <c r="CI124" s="243"/>
      <c r="CJ124" s="243"/>
      <c r="CK124" s="243"/>
      <c r="CL124" s="243"/>
      <c r="CM124" s="243"/>
      <c r="CN124" s="243"/>
      <c r="CO124" s="243"/>
      <c r="CP124" s="243"/>
      <c r="CQ124" s="243"/>
      <c r="CR124" s="244"/>
      <c r="CS124" s="245" t="s">
        <v>425</v>
      </c>
      <c r="CT124" s="243"/>
      <c r="CU124" s="243"/>
      <c r="CV124" s="243"/>
      <c r="CW124" s="243"/>
      <c r="CX124" s="243"/>
      <c r="CY124" s="243"/>
      <c r="CZ124" s="243"/>
      <c r="DA124" s="243"/>
      <c r="DB124" s="243"/>
      <c r="DC124" s="243"/>
      <c r="DD124" s="243"/>
      <c r="DE124" s="244"/>
      <c r="DF124" s="246">
        <f>535539.85</f>
        <v>535539.85</v>
      </c>
      <c r="DG124" s="247"/>
      <c r="DH124" s="247"/>
      <c r="DI124" s="247"/>
      <c r="DJ124" s="247"/>
      <c r="DK124" s="247"/>
      <c r="DL124" s="247"/>
      <c r="DM124" s="247"/>
      <c r="DN124" s="247"/>
      <c r="DO124" s="247"/>
      <c r="DP124" s="247"/>
      <c r="DQ124" s="247"/>
      <c r="DR124" s="248"/>
      <c r="DS124" s="221">
        <v>16340000</v>
      </c>
      <c r="DT124" s="222"/>
      <c r="DU124" s="222"/>
      <c r="DV124" s="222"/>
      <c r="DW124" s="222"/>
      <c r="DX124" s="222"/>
      <c r="DY124" s="222"/>
      <c r="DZ124" s="222"/>
      <c r="EA124" s="222"/>
      <c r="EB124" s="222"/>
      <c r="EC124" s="222"/>
      <c r="ED124" s="222"/>
      <c r="EE124" s="223"/>
      <c r="EF124" s="221">
        <v>16340000</v>
      </c>
      <c r="EG124" s="222"/>
      <c r="EH124" s="222"/>
      <c r="EI124" s="222"/>
      <c r="EJ124" s="222"/>
      <c r="EK124" s="222"/>
      <c r="EL124" s="222"/>
      <c r="EM124" s="222"/>
      <c r="EN124" s="222"/>
      <c r="EO124" s="222"/>
      <c r="EP124" s="222"/>
      <c r="EQ124" s="222"/>
      <c r="ER124" s="223"/>
      <c r="ES124" s="221"/>
      <c r="ET124" s="222"/>
      <c r="EU124" s="222"/>
      <c r="EV124" s="222"/>
      <c r="EW124" s="222"/>
      <c r="EX124" s="222"/>
      <c r="EY124" s="222"/>
      <c r="EZ124" s="222"/>
      <c r="FA124" s="222"/>
      <c r="FB124" s="222"/>
      <c r="FC124" s="222"/>
      <c r="FD124" s="222"/>
      <c r="FE124" s="227"/>
    </row>
    <row r="125" spans="1:161" ht="11.25" customHeight="1">
      <c r="A125" s="252" t="s">
        <v>1</v>
      </c>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4"/>
      <c r="BX125" s="242"/>
      <c r="BY125" s="243"/>
      <c r="BZ125" s="243"/>
      <c r="CA125" s="243"/>
      <c r="CB125" s="243"/>
      <c r="CC125" s="243"/>
      <c r="CD125" s="243"/>
      <c r="CE125" s="244"/>
      <c r="CF125" s="245" t="s">
        <v>80</v>
      </c>
      <c r="CG125" s="243"/>
      <c r="CH125" s="243"/>
      <c r="CI125" s="243"/>
      <c r="CJ125" s="243"/>
      <c r="CK125" s="243"/>
      <c r="CL125" s="243"/>
      <c r="CM125" s="243"/>
      <c r="CN125" s="243"/>
      <c r="CO125" s="243"/>
      <c r="CP125" s="243"/>
      <c r="CQ125" s="243"/>
      <c r="CR125" s="244"/>
      <c r="CS125" s="245"/>
      <c r="CT125" s="243"/>
      <c r="CU125" s="243"/>
      <c r="CV125" s="243"/>
      <c r="CW125" s="243"/>
      <c r="CX125" s="243"/>
      <c r="CY125" s="243"/>
      <c r="CZ125" s="243"/>
      <c r="DA125" s="243"/>
      <c r="DB125" s="243"/>
      <c r="DC125" s="243"/>
      <c r="DD125" s="243"/>
      <c r="DE125" s="244"/>
      <c r="DF125" s="221">
        <f>DF126+DF127+DF128</f>
        <v>50225.51</v>
      </c>
      <c r="DG125" s="222"/>
      <c r="DH125" s="222"/>
      <c r="DI125" s="222"/>
      <c r="DJ125" s="222"/>
      <c r="DK125" s="222"/>
      <c r="DL125" s="222"/>
      <c r="DM125" s="222"/>
      <c r="DN125" s="222"/>
      <c r="DO125" s="222"/>
      <c r="DP125" s="222"/>
      <c r="DQ125" s="222"/>
      <c r="DR125" s="223"/>
      <c r="DS125" s="221">
        <f t="shared" ref="DS125" si="9">DS126+DS127+DS128</f>
        <v>50000</v>
      </c>
      <c r="DT125" s="222"/>
      <c r="DU125" s="222"/>
      <c r="DV125" s="222"/>
      <c r="DW125" s="222"/>
      <c r="DX125" s="222"/>
      <c r="DY125" s="222"/>
      <c r="DZ125" s="222"/>
      <c r="EA125" s="222"/>
      <c r="EB125" s="222"/>
      <c r="EC125" s="222"/>
      <c r="ED125" s="222"/>
      <c r="EE125" s="223"/>
      <c r="EF125" s="221">
        <f t="shared" ref="EF125" si="10">EF126+EF127+EF128</f>
        <v>50000</v>
      </c>
      <c r="EG125" s="222"/>
      <c r="EH125" s="222"/>
      <c r="EI125" s="222"/>
      <c r="EJ125" s="222"/>
      <c r="EK125" s="222"/>
      <c r="EL125" s="222"/>
      <c r="EM125" s="222"/>
      <c r="EN125" s="222"/>
      <c r="EO125" s="222"/>
      <c r="EP125" s="222"/>
      <c r="EQ125" s="222"/>
      <c r="ER125" s="223"/>
      <c r="ES125" s="221"/>
      <c r="ET125" s="222"/>
      <c r="EU125" s="222"/>
      <c r="EV125" s="222"/>
      <c r="EW125" s="222"/>
      <c r="EX125" s="222"/>
      <c r="EY125" s="222"/>
      <c r="EZ125" s="222"/>
      <c r="FA125" s="222"/>
      <c r="FB125" s="222"/>
      <c r="FC125" s="222"/>
      <c r="FD125" s="222"/>
      <c r="FE125" s="227"/>
    </row>
    <row r="126" spans="1:161" ht="11.25" customHeight="1">
      <c r="A126" s="240" t="s">
        <v>417</v>
      </c>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2"/>
      <c r="BY126" s="243"/>
      <c r="BZ126" s="243"/>
      <c r="CA126" s="243"/>
      <c r="CB126" s="243"/>
      <c r="CC126" s="243"/>
      <c r="CD126" s="243"/>
      <c r="CE126" s="244"/>
      <c r="CF126" s="245" t="s">
        <v>80</v>
      </c>
      <c r="CG126" s="243"/>
      <c r="CH126" s="243"/>
      <c r="CI126" s="243"/>
      <c r="CJ126" s="243"/>
      <c r="CK126" s="243"/>
      <c r="CL126" s="243"/>
      <c r="CM126" s="243"/>
      <c r="CN126" s="243"/>
      <c r="CO126" s="243"/>
      <c r="CP126" s="243"/>
      <c r="CQ126" s="243"/>
      <c r="CR126" s="244"/>
      <c r="CS126" s="245" t="s">
        <v>445</v>
      </c>
      <c r="CT126" s="243"/>
      <c r="CU126" s="243"/>
      <c r="CV126" s="243"/>
      <c r="CW126" s="243"/>
      <c r="CX126" s="243"/>
      <c r="CY126" s="243"/>
      <c r="CZ126" s="243"/>
      <c r="DA126" s="243"/>
      <c r="DB126" s="243"/>
      <c r="DC126" s="243"/>
      <c r="DD126" s="243"/>
      <c r="DE126" s="244"/>
      <c r="DF126" s="224">
        <v>0</v>
      </c>
      <c r="DG126" s="225"/>
      <c r="DH126" s="225"/>
      <c r="DI126" s="225"/>
      <c r="DJ126" s="225"/>
      <c r="DK126" s="225"/>
      <c r="DL126" s="225"/>
      <c r="DM126" s="225"/>
      <c r="DN126" s="225"/>
      <c r="DO126" s="225"/>
      <c r="DP126" s="225"/>
      <c r="DQ126" s="225"/>
      <c r="DR126" s="226"/>
      <c r="DS126" s="221"/>
      <c r="DT126" s="222"/>
      <c r="DU126" s="222"/>
      <c r="DV126" s="222"/>
      <c r="DW126" s="222"/>
      <c r="DX126" s="222"/>
      <c r="DY126" s="222"/>
      <c r="DZ126" s="222"/>
      <c r="EA126" s="222"/>
      <c r="EB126" s="222"/>
      <c r="EC126" s="222"/>
      <c r="ED126" s="222"/>
      <c r="EE126" s="223"/>
      <c r="EF126" s="221"/>
      <c r="EG126" s="222"/>
      <c r="EH126" s="222"/>
      <c r="EI126" s="222"/>
      <c r="EJ126" s="222"/>
      <c r="EK126" s="222"/>
      <c r="EL126" s="222"/>
      <c r="EM126" s="222"/>
      <c r="EN126" s="222"/>
      <c r="EO126" s="222"/>
      <c r="EP126" s="222"/>
      <c r="EQ126" s="222"/>
      <c r="ER126" s="223"/>
      <c r="ES126" s="221"/>
      <c r="ET126" s="222"/>
      <c r="EU126" s="222"/>
      <c r="EV126" s="222"/>
      <c r="EW126" s="222"/>
      <c r="EX126" s="222"/>
      <c r="EY126" s="222"/>
      <c r="EZ126" s="222"/>
      <c r="FA126" s="222"/>
      <c r="FB126" s="222"/>
      <c r="FC126" s="222"/>
      <c r="FD126" s="222"/>
      <c r="FE126" s="227"/>
    </row>
    <row r="127" spans="1:161" ht="11.25" customHeight="1">
      <c r="A127" s="240" t="s">
        <v>418</v>
      </c>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2"/>
      <c r="BY127" s="243"/>
      <c r="BZ127" s="243"/>
      <c r="CA127" s="243"/>
      <c r="CB127" s="243"/>
      <c r="CC127" s="243"/>
      <c r="CD127" s="243"/>
      <c r="CE127" s="244"/>
      <c r="CF127" s="245" t="s">
        <v>80</v>
      </c>
      <c r="CG127" s="243"/>
      <c r="CH127" s="243"/>
      <c r="CI127" s="243"/>
      <c r="CJ127" s="243"/>
      <c r="CK127" s="243"/>
      <c r="CL127" s="243"/>
      <c r="CM127" s="243"/>
      <c r="CN127" s="243"/>
      <c r="CO127" s="243"/>
      <c r="CP127" s="243"/>
      <c r="CQ127" s="243"/>
      <c r="CR127" s="244"/>
      <c r="CS127" s="245" t="s">
        <v>445</v>
      </c>
      <c r="CT127" s="243"/>
      <c r="CU127" s="243"/>
      <c r="CV127" s="243"/>
      <c r="CW127" s="243"/>
      <c r="CX127" s="243"/>
      <c r="CY127" s="243"/>
      <c r="CZ127" s="243"/>
      <c r="DA127" s="243"/>
      <c r="DB127" s="243"/>
      <c r="DC127" s="243"/>
      <c r="DD127" s="243"/>
      <c r="DE127" s="244"/>
      <c r="DF127" s="249">
        <v>0</v>
      </c>
      <c r="DG127" s="250"/>
      <c r="DH127" s="250"/>
      <c r="DI127" s="250"/>
      <c r="DJ127" s="250"/>
      <c r="DK127" s="250"/>
      <c r="DL127" s="250"/>
      <c r="DM127" s="250"/>
      <c r="DN127" s="250"/>
      <c r="DO127" s="250"/>
      <c r="DP127" s="250"/>
      <c r="DQ127" s="250"/>
      <c r="DR127" s="251"/>
      <c r="DS127" s="221"/>
      <c r="DT127" s="222"/>
      <c r="DU127" s="222"/>
      <c r="DV127" s="222"/>
      <c r="DW127" s="222"/>
      <c r="DX127" s="222"/>
      <c r="DY127" s="222"/>
      <c r="DZ127" s="222"/>
      <c r="EA127" s="222"/>
      <c r="EB127" s="222"/>
      <c r="EC127" s="222"/>
      <c r="ED127" s="222"/>
      <c r="EE127" s="223"/>
      <c r="EF127" s="221"/>
      <c r="EG127" s="222"/>
      <c r="EH127" s="222"/>
      <c r="EI127" s="222"/>
      <c r="EJ127" s="222"/>
      <c r="EK127" s="222"/>
      <c r="EL127" s="222"/>
      <c r="EM127" s="222"/>
      <c r="EN127" s="222"/>
      <c r="EO127" s="222"/>
      <c r="EP127" s="222"/>
      <c r="EQ127" s="222"/>
      <c r="ER127" s="223"/>
      <c r="ES127" s="221"/>
      <c r="ET127" s="222"/>
      <c r="EU127" s="222"/>
      <c r="EV127" s="222"/>
      <c r="EW127" s="222"/>
      <c r="EX127" s="222"/>
      <c r="EY127" s="222"/>
      <c r="EZ127" s="222"/>
      <c r="FA127" s="222"/>
      <c r="FB127" s="222"/>
      <c r="FC127" s="222"/>
      <c r="FD127" s="222"/>
      <c r="FE127" s="227"/>
    </row>
    <row r="128" spans="1:161" ht="19.5" customHeight="1">
      <c r="A128" s="240" t="s">
        <v>419</v>
      </c>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2"/>
      <c r="BY128" s="243"/>
      <c r="BZ128" s="243"/>
      <c r="CA128" s="243"/>
      <c r="CB128" s="243"/>
      <c r="CC128" s="243"/>
      <c r="CD128" s="243"/>
      <c r="CE128" s="244"/>
      <c r="CF128" s="245" t="s">
        <v>80</v>
      </c>
      <c r="CG128" s="243"/>
      <c r="CH128" s="243"/>
      <c r="CI128" s="243"/>
      <c r="CJ128" s="243"/>
      <c r="CK128" s="243"/>
      <c r="CL128" s="243"/>
      <c r="CM128" s="243"/>
      <c r="CN128" s="243"/>
      <c r="CO128" s="243"/>
      <c r="CP128" s="243"/>
      <c r="CQ128" s="243"/>
      <c r="CR128" s="244"/>
      <c r="CS128" s="245" t="s">
        <v>445</v>
      </c>
      <c r="CT128" s="243"/>
      <c r="CU128" s="243"/>
      <c r="CV128" s="243"/>
      <c r="CW128" s="243"/>
      <c r="CX128" s="243"/>
      <c r="CY128" s="243"/>
      <c r="CZ128" s="243"/>
      <c r="DA128" s="243"/>
      <c r="DB128" s="243"/>
      <c r="DC128" s="243"/>
      <c r="DD128" s="243"/>
      <c r="DE128" s="244"/>
      <c r="DF128" s="246">
        <v>50225.51</v>
      </c>
      <c r="DG128" s="247"/>
      <c r="DH128" s="247"/>
      <c r="DI128" s="247"/>
      <c r="DJ128" s="247"/>
      <c r="DK128" s="247"/>
      <c r="DL128" s="247"/>
      <c r="DM128" s="247"/>
      <c r="DN128" s="247"/>
      <c r="DO128" s="247"/>
      <c r="DP128" s="247"/>
      <c r="DQ128" s="247"/>
      <c r="DR128" s="248"/>
      <c r="DS128" s="221">
        <v>50000</v>
      </c>
      <c r="DT128" s="222"/>
      <c r="DU128" s="222"/>
      <c r="DV128" s="222"/>
      <c r="DW128" s="222"/>
      <c r="DX128" s="222"/>
      <c r="DY128" s="222"/>
      <c r="DZ128" s="222"/>
      <c r="EA128" s="222"/>
      <c r="EB128" s="222"/>
      <c r="EC128" s="222"/>
      <c r="ED128" s="222"/>
      <c r="EE128" s="223"/>
      <c r="EF128" s="221">
        <v>50000</v>
      </c>
      <c r="EG128" s="222"/>
      <c r="EH128" s="222"/>
      <c r="EI128" s="222"/>
      <c r="EJ128" s="222"/>
      <c r="EK128" s="222"/>
      <c r="EL128" s="222"/>
      <c r="EM128" s="222"/>
      <c r="EN128" s="222"/>
      <c r="EO128" s="222"/>
      <c r="EP128" s="222"/>
      <c r="EQ128" s="222"/>
      <c r="ER128" s="223"/>
      <c r="ES128" s="221"/>
      <c r="ET128" s="222"/>
      <c r="EU128" s="222"/>
      <c r="EV128" s="222"/>
      <c r="EW128" s="222"/>
      <c r="EX128" s="222"/>
      <c r="EY128" s="222"/>
      <c r="EZ128" s="222"/>
      <c r="FA128" s="222"/>
      <c r="FB128" s="222"/>
      <c r="FC128" s="222"/>
      <c r="FD128" s="222"/>
      <c r="FE128" s="227"/>
    </row>
    <row r="129" spans="1:161" ht="24" customHeight="1">
      <c r="A129" s="252" t="s">
        <v>1</v>
      </c>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53"/>
      <c r="BT129" s="253"/>
      <c r="BU129" s="253"/>
      <c r="BV129" s="253"/>
      <c r="BW129" s="254"/>
      <c r="BX129" s="242"/>
      <c r="BY129" s="243"/>
      <c r="BZ129" s="243"/>
      <c r="CA129" s="243"/>
      <c r="CB129" s="243"/>
      <c r="CC129" s="243"/>
      <c r="CD129" s="243"/>
      <c r="CE129" s="244"/>
      <c r="CF129" s="245" t="s">
        <v>80</v>
      </c>
      <c r="CG129" s="243"/>
      <c r="CH129" s="243"/>
      <c r="CI129" s="243"/>
      <c r="CJ129" s="243"/>
      <c r="CK129" s="243"/>
      <c r="CL129" s="243"/>
      <c r="CM129" s="243"/>
      <c r="CN129" s="243"/>
      <c r="CO129" s="243"/>
      <c r="CP129" s="243"/>
      <c r="CQ129" s="243"/>
      <c r="CR129" s="244"/>
      <c r="CS129" s="245" t="s">
        <v>446</v>
      </c>
      <c r="CT129" s="243"/>
      <c r="CU129" s="243"/>
      <c r="CV129" s="243"/>
      <c r="CW129" s="243"/>
      <c r="CX129" s="243"/>
      <c r="CY129" s="243"/>
      <c r="CZ129" s="243"/>
      <c r="DA129" s="243"/>
      <c r="DB129" s="243"/>
      <c r="DC129" s="243"/>
      <c r="DD129" s="243"/>
      <c r="DE129" s="244"/>
      <c r="DF129" s="221">
        <f>DF130+DF131+DF132</f>
        <v>660</v>
      </c>
      <c r="DG129" s="222"/>
      <c r="DH129" s="222"/>
      <c r="DI129" s="222"/>
      <c r="DJ129" s="222"/>
      <c r="DK129" s="222"/>
      <c r="DL129" s="222"/>
      <c r="DM129" s="222"/>
      <c r="DN129" s="222"/>
      <c r="DO129" s="222"/>
      <c r="DP129" s="222"/>
      <c r="DQ129" s="222"/>
      <c r="DR129" s="223"/>
      <c r="DS129" s="221">
        <f t="shared" ref="DS129" si="11">DS130+DS131+DS132</f>
        <v>330</v>
      </c>
      <c r="DT129" s="222"/>
      <c r="DU129" s="222"/>
      <c r="DV129" s="222"/>
      <c r="DW129" s="222"/>
      <c r="DX129" s="222"/>
      <c r="DY129" s="222"/>
      <c r="DZ129" s="222"/>
      <c r="EA129" s="222"/>
      <c r="EB129" s="222"/>
      <c r="EC129" s="222"/>
      <c r="ED129" s="222"/>
      <c r="EE129" s="223"/>
      <c r="EF129" s="221">
        <f t="shared" ref="EF129" si="12">EF130+EF131+EF132</f>
        <v>330</v>
      </c>
      <c r="EG129" s="222"/>
      <c r="EH129" s="222"/>
      <c r="EI129" s="222"/>
      <c r="EJ129" s="222"/>
      <c r="EK129" s="222"/>
      <c r="EL129" s="222"/>
      <c r="EM129" s="222"/>
      <c r="EN129" s="222"/>
      <c r="EO129" s="222"/>
      <c r="EP129" s="222"/>
      <c r="EQ129" s="222"/>
      <c r="ER129" s="223"/>
      <c r="ES129" s="221"/>
      <c r="ET129" s="222"/>
      <c r="EU129" s="222"/>
      <c r="EV129" s="222"/>
      <c r="EW129" s="222"/>
      <c r="EX129" s="222"/>
      <c r="EY129" s="222"/>
      <c r="EZ129" s="222"/>
      <c r="FA129" s="222"/>
      <c r="FB129" s="222"/>
      <c r="FC129" s="222"/>
      <c r="FD129" s="222"/>
      <c r="FE129" s="227"/>
    </row>
    <row r="130" spans="1:161" ht="24.75" customHeight="1">
      <c r="A130" s="240" t="s">
        <v>447</v>
      </c>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2"/>
      <c r="BY130" s="243"/>
      <c r="BZ130" s="243"/>
      <c r="CA130" s="243"/>
      <c r="CB130" s="243"/>
      <c r="CC130" s="243"/>
      <c r="CD130" s="243"/>
      <c r="CE130" s="244"/>
      <c r="CF130" s="245" t="s">
        <v>80</v>
      </c>
      <c r="CG130" s="243"/>
      <c r="CH130" s="243"/>
      <c r="CI130" s="243"/>
      <c r="CJ130" s="243"/>
      <c r="CK130" s="243"/>
      <c r="CL130" s="243"/>
      <c r="CM130" s="243"/>
      <c r="CN130" s="243"/>
      <c r="CO130" s="243"/>
      <c r="CP130" s="243"/>
      <c r="CQ130" s="243"/>
      <c r="CR130" s="244"/>
      <c r="CS130" s="255" t="s">
        <v>446</v>
      </c>
      <c r="CT130" s="256"/>
      <c r="CU130" s="256"/>
      <c r="CV130" s="256"/>
      <c r="CW130" s="256"/>
      <c r="CX130" s="256"/>
      <c r="CY130" s="256"/>
      <c r="CZ130" s="256"/>
      <c r="DA130" s="256"/>
      <c r="DB130" s="256"/>
      <c r="DC130" s="256"/>
      <c r="DD130" s="256"/>
      <c r="DE130" s="257"/>
      <c r="DF130" s="224">
        <f>330+330</f>
        <v>660</v>
      </c>
      <c r="DG130" s="225"/>
      <c r="DH130" s="225"/>
      <c r="DI130" s="225"/>
      <c r="DJ130" s="225"/>
      <c r="DK130" s="225"/>
      <c r="DL130" s="225"/>
      <c r="DM130" s="225"/>
      <c r="DN130" s="225"/>
      <c r="DO130" s="225"/>
      <c r="DP130" s="225"/>
      <c r="DQ130" s="225"/>
      <c r="DR130" s="226"/>
      <c r="DS130" s="221">
        <v>330</v>
      </c>
      <c r="DT130" s="222"/>
      <c r="DU130" s="222"/>
      <c r="DV130" s="222"/>
      <c r="DW130" s="222"/>
      <c r="DX130" s="222"/>
      <c r="DY130" s="222"/>
      <c r="DZ130" s="222"/>
      <c r="EA130" s="222"/>
      <c r="EB130" s="222"/>
      <c r="EC130" s="222"/>
      <c r="ED130" s="222"/>
      <c r="EE130" s="223"/>
      <c r="EF130" s="221">
        <v>330</v>
      </c>
      <c r="EG130" s="222"/>
      <c r="EH130" s="222"/>
      <c r="EI130" s="222"/>
      <c r="EJ130" s="222"/>
      <c r="EK130" s="222"/>
      <c r="EL130" s="222"/>
      <c r="EM130" s="222"/>
      <c r="EN130" s="222"/>
      <c r="EO130" s="222"/>
      <c r="EP130" s="222"/>
      <c r="EQ130" s="222"/>
      <c r="ER130" s="223"/>
      <c r="ES130" s="221"/>
      <c r="ET130" s="222"/>
      <c r="EU130" s="222"/>
      <c r="EV130" s="222"/>
      <c r="EW130" s="222"/>
      <c r="EX130" s="222"/>
      <c r="EY130" s="222"/>
      <c r="EZ130" s="222"/>
      <c r="FA130" s="222"/>
      <c r="FB130" s="222"/>
      <c r="FC130" s="222"/>
      <c r="FD130" s="222"/>
      <c r="FE130" s="227"/>
    </row>
    <row r="131" spans="1:161" ht="21" customHeight="1">
      <c r="A131" s="240" t="s">
        <v>448</v>
      </c>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2"/>
      <c r="BY131" s="243"/>
      <c r="BZ131" s="243"/>
      <c r="CA131" s="243"/>
      <c r="CB131" s="243"/>
      <c r="CC131" s="243"/>
      <c r="CD131" s="243"/>
      <c r="CE131" s="244"/>
      <c r="CF131" s="245" t="s">
        <v>80</v>
      </c>
      <c r="CG131" s="243"/>
      <c r="CH131" s="243"/>
      <c r="CI131" s="243"/>
      <c r="CJ131" s="243"/>
      <c r="CK131" s="243"/>
      <c r="CL131" s="243"/>
      <c r="CM131" s="243"/>
      <c r="CN131" s="243"/>
      <c r="CO131" s="243"/>
      <c r="CP131" s="243"/>
      <c r="CQ131" s="243"/>
      <c r="CR131" s="244"/>
      <c r="CS131" s="245" t="s">
        <v>446</v>
      </c>
      <c r="CT131" s="243"/>
      <c r="CU131" s="243"/>
      <c r="CV131" s="243"/>
      <c r="CW131" s="243"/>
      <c r="CX131" s="243"/>
      <c r="CY131" s="243"/>
      <c r="CZ131" s="243"/>
      <c r="DA131" s="243"/>
      <c r="DB131" s="243"/>
      <c r="DC131" s="243"/>
      <c r="DD131" s="243"/>
      <c r="DE131" s="244"/>
      <c r="DF131" s="221"/>
      <c r="DG131" s="222"/>
      <c r="DH131" s="222"/>
      <c r="DI131" s="222"/>
      <c r="DJ131" s="222"/>
      <c r="DK131" s="222"/>
      <c r="DL131" s="222"/>
      <c r="DM131" s="222"/>
      <c r="DN131" s="222"/>
      <c r="DO131" s="222"/>
      <c r="DP131" s="222"/>
      <c r="DQ131" s="222"/>
      <c r="DR131" s="223"/>
      <c r="DS131" s="221"/>
      <c r="DT131" s="222"/>
      <c r="DU131" s="222"/>
      <c r="DV131" s="222"/>
      <c r="DW131" s="222"/>
      <c r="DX131" s="222"/>
      <c r="DY131" s="222"/>
      <c r="DZ131" s="222"/>
      <c r="EA131" s="222"/>
      <c r="EB131" s="222"/>
      <c r="EC131" s="222"/>
      <c r="ED131" s="222"/>
      <c r="EE131" s="223"/>
      <c r="EF131" s="221"/>
      <c r="EG131" s="222"/>
      <c r="EH131" s="222"/>
      <c r="EI131" s="222"/>
      <c r="EJ131" s="222"/>
      <c r="EK131" s="222"/>
      <c r="EL131" s="222"/>
      <c r="EM131" s="222"/>
      <c r="EN131" s="222"/>
      <c r="EO131" s="222"/>
      <c r="EP131" s="222"/>
      <c r="EQ131" s="222"/>
      <c r="ER131" s="223"/>
      <c r="ES131" s="221"/>
      <c r="ET131" s="222"/>
      <c r="EU131" s="222"/>
      <c r="EV131" s="222"/>
      <c r="EW131" s="222"/>
      <c r="EX131" s="222"/>
      <c r="EY131" s="222"/>
      <c r="EZ131" s="222"/>
      <c r="FA131" s="222"/>
      <c r="FB131" s="222"/>
      <c r="FC131" s="222"/>
      <c r="FD131" s="222"/>
      <c r="FE131" s="227"/>
    </row>
    <row r="132" spans="1:161" ht="26.25" customHeight="1">
      <c r="A132" s="240" t="s">
        <v>449</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2"/>
      <c r="BY132" s="243"/>
      <c r="BZ132" s="243"/>
      <c r="CA132" s="243"/>
      <c r="CB132" s="243"/>
      <c r="CC132" s="243"/>
      <c r="CD132" s="243"/>
      <c r="CE132" s="244"/>
      <c r="CF132" s="245" t="s">
        <v>80</v>
      </c>
      <c r="CG132" s="243"/>
      <c r="CH132" s="243"/>
      <c r="CI132" s="243"/>
      <c r="CJ132" s="243"/>
      <c r="CK132" s="243"/>
      <c r="CL132" s="243"/>
      <c r="CM132" s="243"/>
      <c r="CN132" s="243"/>
      <c r="CO132" s="243"/>
      <c r="CP132" s="243"/>
      <c r="CQ132" s="243"/>
      <c r="CR132" s="244"/>
      <c r="CS132" s="245" t="s">
        <v>446</v>
      </c>
      <c r="CT132" s="243"/>
      <c r="CU132" s="243"/>
      <c r="CV132" s="243"/>
      <c r="CW132" s="243"/>
      <c r="CX132" s="243"/>
      <c r="CY132" s="243"/>
      <c r="CZ132" s="243"/>
      <c r="DA132" s="243"/>
      <c r="DB132" s="243"/>
      <c r="DC132" s="243"/>
      <c r="DD132" s="243"/>
      <c r="DE132" s="244"/>
      <c r="DF132" s="221">
        <v>0</v>
      </c>
      <c r="DG132" s="222"/>
      <c r="DH132" s="222"/>
      <c r="DI132" s="222"/>
      <c r="DJ132" s="222"/>
      <c r="DK132" s="222"/>
      <c r="DL132" s="222"/>
      <c r="DM132" s="222"/>
      <c r="DN132" s="222"/>
      <c r="DO132" s="222"/>
      <c r="DP132" s="222"/>
      <c r="DQ132" s="222"/>
      <c r="DR132" s="223"/>
      <c r="DS132" s="221"/>
      <c r="DT132" s="222"/>
      <c r="DU132" s="222"/>
      <c r="DV132" s="222"/>
      <c r="DW132" s="222"/>
      <c r="DX132" s="222"/>
      <c r="DY132" s="222"/>
      <c r="DZ132" s="222"/>
      <c r="EA132" s="222"/>
      <c r="EB132" s="222"/>
      <c r="EC132" s="222"/>
      <c r="ED132" s="222"/>
      <c r="EE132" s="223"/>
      <c r="EF132" s="221"/>
      <c r="EG132" s="222"/>
      <c r="EH132" s="222"/>
      <c r="EI132" s="222"/>
      <c r="EJ132" s="222"/>
      <c r="EK132" s="222"/>
      <c r="EL132" s="222"/>
      <c r="EM132" s="222"/>
      <c r="EN132" s="222"/>
      <c r="EO132" s="222"/>
      <c r="EP132" s="222"/>
      <c r="EQ132" s="222"/>
      <c r="ER132" s="223"/>
      <c r="ES132" s="221"/>
      <c r="ET132" s="222"/>
      <c r="EU132" s="222"/>
      <c r="EV132" s="222"/>
      <c r="EW132" s="222"/>
      <c r="EX132" s="222"/>
      <c r="EY132" s="222"/>
      <c r="EZ132" s="222"/>
      <c r="FA132" s="222"/>
      <c r="FB132" s="222"/>
      <c r="FC132" s="222"/>
      <c r="FD132" s="222"/>
      <c r="FE132" s="227"/>
    </row>
    <row r="133" spans="1:161" ht="11.25" customHeight="1">
      <c r="A133" s="252" t="s">
        <v>1</v>
      </c>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253"/>
      <c r="BK133" s="253"/>
      <c r="BL133" s="253"/>
      <c r="BM133" s="253"/>
      <c r="BN133" s="253"/>
      <c r="BO133" s="253"/>
      <c r="BP133" s="253"/>
      <c r="BQ133" s="253"/>
      <c r="BR133" s="253"/>
      <c r="BS133" s="253"/>
      <c r="BT133" s="253"/>
      <c r="BU133" s="253"/>
      <c r="BV133" s="253"/>
      <c r="BW133" s="254"/>
      <c r="BX133" s="242"/>
      <c r="BY133" s="243"/>
      <c r="BZ133" s="243"/>
      <c r="CA133" s="243"/>
      <c r="CB133" s="243"/>
      <c r="CC133" s="243"/>
      <c r="CD133" s="243"/>
      <c r="CE133" s="244"/>
      <c r="CF133" s="245" t="s">
        <v>80</v>
      </c>
      <c r="CG133" s="243"/>
      <c r="CH133" s="243"/>
      <c r="CI133" s="243"/>
      <c r="CJ133" s="243"/>
      <c r="CK133" s="243"/>
      <c r="CL133" s="243"/>
      <c r="CM133" s="243"/>
      <c r="CN133" s="243"/>
      <c r="CO133" s="243"/>
      <c r="CP133" s="243"/>
      <c r="CQ133" s="243"/>
      <c r="CR133" s="244"/>
      <c r="CS133" s="245" t="s">
        <v>441</v>
      </c>
      <c r="CT133" s="243"/>
      <c r="CU133" s="243"/>
      <c r="CV133" s="243"/>
      <c r="CW133" s="243"/>
      <c r="CX133" s="243"/>
      <c r="CY133" s="243"/>
      <c r="CZ133" s="243"/>
      <c r="DA133" s="243"/>
      <c r="DB133" s="243"/>
      <c r="DC133" s="243"/>
      <c r="DD133" s="243"/>
      <c r="DE133" s="244"/>
      <c r="DF133" s="221">
        <f>DF134+DF135+DF136</f>
        <v>5795114.6900000004</v>
      </c>
      <c r="DG133" s="222"/>
      <c r="DH133" s="222"/>
      <c r="DI133" s="222"/>
      <c r="DJ133" s="222"/>
      <c r="DK133" s="222"/>
      <c r="DL133" s="222"/>
      <c r="DM133" s="222"/>
      <c r="DN133" s="222"/>
      <c r="DO133" s="222"/>
      <c r="DP133" s="222"/>
      <c r="DQ133" s="222"/>
      <c r="DR133" s="223"/>
      <c r="DS133" s="221">
        <f t="shared" ref="DS133" si="13">DS134+DS135+DS136</f>
        <v>113658.13</v>
      </c>
      <c r="DT133" s="222"/>
      <c r="DU133" s="222"/>
      <c r="DV133" s="222"/>
      <c r="DW133" s="222"/>
      <c r="DX133" s="222"/>
      <c r="DY133" s="222"/>
      <c r="DZ133" s="222"/>
      <c r="EA133" s="222"/>
      <c r="EB133" s="222"/>
      <c r="EC133" s="222"/>
      <c r="ED133" s="222"/>
      <c r="EE133" s="223"/>
      <c r="EF133" s="221">
        <f t="shared" ref="EF133" si="14">EF134+EF135+EF136</f>
        <v>113368.39</v>
      </c>
      <c r="EG133" s="222"/>
      <c r="EH133" s="222"/>
      <c r="EI133" s="222"/>
      <c r="EJ133" s="222"/>
      <c r="EK133" s="222"/>
      <c r="EL133" s="222"/>
      <c r="EM133" s="222"/>
      <c r="EN133" s="222"/>
      <c r="EO133" s="222"/>
      <c r="EP133" s="222"/>
      <c r="EQ133" s="222"/>
      <c r="ER133" s="223"/>
      <c r="ES133" s="221"/>
      <c r="ET133" s="222"/>
      <c r="EU133" s="222"/>
      <c r="EV133" s="222"/>
      <c r="EW133" s="222"/>
      <c r="EX133" s="222"/>
      <c r="EY133" s="222"/>
      <c r="EZ133" s="222"/>
      <c r="FA133" s="222"/>
      <c r="FB133" s="222"/>
      <c r="FC133" s="222"/>
      <c r="FD133" s="222"/>
      <c r="FE133" s="227"/>
    </row>
    <row r="134" spans="1:161" ht="11.25" customHeight="1">
      <c r="A134" s="240" t="s">
        <v>442</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2"/>
      <c r="BY134" s="243"/>
      <c r="BZ134" s="243"/>
      <c r="CA134" s="243"/>
      <c r="CB134" s="243"/>
      <c r="CC134" s="243"/>
      <c r="CD134" s="243"/>
      <c r="CE134" s="244"/>
      <c r="CF134" s="245" t="s">
        <v>80</v>
      </c>
      <c r="CG134" s="243"/>
      <c r="CH134" s="243"/>
      <c r="CI134" s="243"/>
      <c r="CJ134" s="243"/>
      <c r="CK134" s="243"/>
      <c r="CL134" s="243"/>
      <c r="CM134" s="243"/>
      <c r="CN134" s="243"/>
      <c r="CO134" s="243"/>
      <c r="CP134" s="243"/>
      <c r="CQ134" s="243"/>
      <c r="CR134" s="244"/>
      <c r="CS134" s="255" t="s">
        <v>441</v>
      </c>
      <c r="CT134" s="256"/>
      <c r="CU134" s="256"/>
      <c r="CV134" s="256"/>
      <c r="CW134" s="256"/>
      <c r="CX134" s="256"/>
      <c r="CY134" s="256"/>
      <c r="CZ134" s="256"/>
      <c r="DA134" s="256"/>
      <c r="DB134" s="256"/>
      <c r="DC134" s="256"/>
      <c r="DD134" s="256"/>
      <c r="DE134" s="257"/>
      <c r="DF134" s="224">
        <f>151434+140608</f>
        <v>292042</v>
      </c>
      <c r="DG134" s="225"/>
      <c r="DH134" s="225"/>
      <c r="DI134" s="225"/>
      <c r="DJ134" s="225"/>
      <c r="DK134" s="225"/>
      <c r="DL134" s="225"/>
      <c r="DM134" s="225"/>
      <c r="DN134" s="225"/>
      <c r="DO134" s="225"/>
      <c r="DP134" s="225"/>
      <c r="DQ134" s="225"/>
      <c r="DR134" s="226"/>
      <c r="DS134" s="221">
        <f>92471.13+21187</f>
        <v>113658.13</v>
      </c>
      <c r="DT134" s="222"/>
      <c r="DU134" s="222"/>
      <c r="DV134" s="222"/>
      <c r="DW134" s="222"/>
      <c r="DX134" s="222"/>
      <c r="DY134" s="222"/>
      <c r="DZ134" s="222"/>
      <c r="EA134" s="222"/>
      <c r="EB134" s="222"/>
      <c r="EC134" s="222"/>
      <c r="ED134" s="222"/>
      <c r="EE134" s="223"/>
      <c r="EF134" s="221">
        <f>92471.13+20897.26</f>
        <v>113368.39</v>
      </c>
      <c r="EG134" s="222"/>
      <c r="EH134" s="222"/>
      <c r="EI134" s="222"/>
      <c r="EJ134" s="222"/>
      <c r="EK134" s="222"/>
      <c r="EL134" s="222"/>
      <c r="EM134" s="222"/>
      <c r="EN134" s="222"/>
      <c r="EO134" s="222"/>
      <c r="EP134" s="222"/>
      <c r="EQ134" s="222"/>
      <c r="ER134" s="223"/>
      <c r="ES134" s="224"/>
      <c r="ET134" s="225"/>
      <c r="EU134" s="225"/>
      <c r="EV134" s="225"/>
      <c r="EW134" s="225"/>
      <c r="EX134" s="225"/>
      <c r="EY134" s="225"/>
      <c r="EZ134" s="225"/>
      <c r="FA134" s="225"/>
      <c r="FB134" s="225"/>
      <c r="FC134" s="225"/>
      <c r="FD134" s="225"/>
      <c r="FE134" s="267"/>
    </row>
    <row r="135" spans="1:161" ht="11.25" customHeight="1">
      <c r="A135" s="240" t="s">
        <v>443</v>
      </c>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2"/>
      <c r="BY135" s="243"/>
      <c r="BZ135" s="243"/>
      <c r="CA135" s="243"/>
      <c r="CB135" s="243"/>
      <c r="CC135" s="243"/>
      <c r="CD135" s="243"/>
      <c r="CE135" s="244"/>
      <c r="CF135" s="245" t="s">
        <v>80</v>
      </c>
      <c r="CG135" s="243"/>
      <c r="CH135" s="243"/>
      <c r="CI135" s="243"/>
      <c r="CJ135" s="243"/>
      <c r="CK135" s="243"/>
      <c r="CL135" s="243"/>
      <c r="CM135" s="243"/>
      <c r="CN135" s="243"/>
      <c r="CO135" s="243"/>
      <c r="CP135" s="243"/>
      <c r="CQ135" s="243"/>
      <c r="CR135" s="244"/>
      <c r="CS135" s="245" t="s">
        <v>441</v>
      </c>
      <c r="CT135" s="243"/>
      <c r="CU135" s="243"/>
      <c r="CV135" s="243"/>
      <c r="CW135" s="243"/>
      <c r="CX135" s="243"/>
      <c r="CY135" s="243"/>
      <c r="CZ135" s="243"/>
      <c r="DA135" s="243"/>
      <c r="DB135" s="243"/>
      <c r="DC135" s="243"/>
      <c r="DD135" s="243"/>
      <c r="DE135" s="244"/>
      <c r="DF135" s="221"/>
      <c r="DG135" s="222"/>
      <c r="DH135" s="222"/>
      <c r="DI135" s="222"/>
      <c r="DJ135" s="222"/>
      <c r="DK135" s="222"/>
      <c r="DL135" s="222"/>
      <c r="DM135" s="222"/>
      <c r="DN135" s="222"/>
      <c r="DO135" s="222"/>
      <c r="DP135" s="222"/>
      <c r="DQ135" s="222"/>
      <c r="DR135" s="223"/>
      <c r="DS135" s="221"/>
      <c r="DT135" s="222"/>
      <c r="DU135" s="222"/>
      <c r="DV135" s="222"/>
      <c r="DW135" s="222"/>
      <c r="DX135" s="222"/>
      <c r="DY135" s="222"/>
      <c r="DZ135" s="222"/>
      <c r="EA135" s="222"/>
      <c r="EB135" s="222"/>
      <c r="EC135" s="222"/>
      <c r="ED135" s="222"/>
      <c r="EE135" s="223"/>
      <c r="EF135" s="221"/>
      <c r="EG135" s="222"/>
      <c r="EH135" s="222"/>
      <c r="EI135" s="222"/>
      <c r="EJ135" s="222"/>
      <c r="EK135" s="222"/>
      <c r="EL135" s="222"/>
      <c r="EM135" s="222"/>
      <c r="EN135" s="222"/>
      <c r="EO135" s="222"/>
      <c r="EP135" s="222"/>
      <c r="EQ135" s="222"/>
      <c r="ER135" s="223"/>
      <c r="ES135" s="221"/>
      <c r="ET135" s="222"/>
      <c r="EU135" s="222"/>
      <c r="EV135" s="222"/>
      <c r="EW135" s="222"/>
      <c r="EX135" s="222"/>
      <c r="EY135" s="222"/>
      <c r="EZ135" s="222"/>
      <c r="FA135" s="222"/>
      <c r="FB135" s="222"/>
      <c r="FC135" s="222"/>
      <c r="FD135" s="222"/>
      <c r="FE135" s="227"/>
    </row>
    <row r="136" spans="1:161" ht="18.75" customHeight="1">
      <c r="A136" s="240" t="s">
        <v>444</v>
      </c>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2"/>
      <c r="BY136" s="243"/>
      <c r="BZ136" s="243"/>
      <c r="CA136" s="243"/>
      <c r="CB136" s="243"/>
      <c r="CC136" s="243"/>
      <c r="CD136" s="243"/>
      <c r="CE136" s="244"/>
      <c r="CF136" s="245" t="s">
        <v>80</v>
      </c>
      <c r="CG136" s="243"/>
      <c r="CH136" s="243"/>
      <c r="CI136" s="243"/>
      <c r="CJ136" s="243"/>
      <c r="CK136" s="243"/>
      <c r="CL136" s="243"/>
      <c r="CM136" s="243"/>
      <c r="CN136" s="243"/>
      <c r="CO136" s="243"/>
      <c r="CP136" s="243"/>
      <c r="CQ136" s="243"/>
      <c r="CR136" s="244"/>
      <c r="CS136" s="245" t="s">
        <v>441</v>
      </c>
      <c r="CT136" s="243"/>
      <c r="CU136" s="243"/>
      <c r="CV136" s="243"/>
      <c r="CW136" s="243"/>
      <c r="CX136" s="243"/>
      <c r="CY136" s="243"/>
      <c r="CZ136" s="243"/>
      <c r="DA136" s="243"/>
      <c r="DB136" s="243"/>
      <c r="DC136" s="243"/>
      <c r="DD136" s="243"/>
      <c r="DE136" s="244"/>
      <c r="DF136" s="246">
        <v>5503072.6900000004</v>
      </c>
      <c r="DG136" s="247"/>
      <c r="DH136" s="247"/>
      <c r="DI136" s="247"/>
      <c r="DJ136" s="247"/>
      <c r="DK136" s="247"/>
      <c r="DL136" s="247"/>
      <c r="DM136" s="247"/>
      <c r="DN136" s="247"/>
      <c r="DO136" s="247"/>
      <c r="DP136" s="247"/>
      <c r="DQ136" s="247"/>
      <c r="DR136" s="248"/>
      <c r="DS136" s="221"/>
      <c r="DT136" s="222"/>
      <c r="DU136" s="222"/>
      <c r="DV136" s="222"/>
      <c r="DW136" s="222"/>
      <c r="DX136" s="222"/>
      <c r="DY136" s="222"/>
      <c r="DZ136" s="222"/>
      <c r="EA136" s="222"/>
      <c r="EB136" s="222"/>
      <c r="EC136" s="222"/>
      <c r="ED136" s="222"/>
      <c r="EE136" s="223"/>
      <c r="EF136" s="221"/>
      <c r="EG136" s="222"/>
      <c r="EH136" s="222"/>
      <c r="EI136" s="222"/>
      <c r="EJ136" s="222"/>
      <c r="EK136" s="222"/>
      <c r="EL136" s="222"/>
      <c r="EM136" s="222"/>
      <c r="EN136" s="222"/>
      <c r="EO136" s="222"/>
      <c r="EP136" s="222"/>
      <c r="EQ136" s="222"/>
      <c r="ER136" s="223"/>
      <c r="ES136" s="221"/>
      <c r="ET136" s="222"/>
      <c r="EU136" s="222"/>
      <c r="EV136" s="222"/>
      <c r="EW136" s="222"/>
      <c r="EX136" s="222"/>
      <c r="EY136" s="222"/>
      <c r="EZ136" s="222"/>
      <c r="FA136" s="222"/>
      <c r="FB136" s="222"/>
      <c r="FC136" s="222"/>
      <c r="FD136" s="222"/>
      <c r="FE136" s="227"/>
    </row>
    <row r="137" spans="1:161" ht="11.25" customHeight="1">
      <c r="A137" s="252" t="s">
        <v>1</v>
      </c>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c r="BT137" s="253"/>
      <c r="BU137" s="253"/>
      <c r="BV137" s="253"/>
      <c r="BW137" s="254"/>
      <c r="BX137" s="242"/>
      <c r="BY137" s="243"/>
      <c r="BZ137" s="243"/>
      <c r="CA137" s="243"/>
      <c r="CB137" s="243"/>
      <c r="CC137" s="243"/>
      <c r="CD137" s="243"/>
      <c r="CE137" s="244"/>
      <c r="CF137" s="245" t="s">
        <v>80</v>
      </c>
      <c r="CG137" s="243"/>
      <c r="CH137" s="243"/>
      <c r="CI137" s="243"/>
      <c r="CJ137" s="243"/>
      <c r="CK137" s="243"/>
      <c r="CL137" s="243"/>
      <c r="CM137" s="243"/>
      <c r="CN137" s="243"/>
      <c r="CO137" s="243"/>
      <c r="CP137" s="243"/>
      <c r="CQ137" s="243"/>
      <c r="CR137" s="244"/>
      <c r="CS137" s="245" t="s">
        <v>510</v>
      </c>
      <c r="CT137" s="243"/>
      <c r="CU137" s="243"/>
      <c r="CV137" s="243"/>
      <c r="CW137" s="243"/>
      <c r="CX137" s="243"/>
      <c r="CY137" s="243"/>
      <c r="CZ137" s="243"/>
      <c r="DA137" s="243"/>
      <c r="DB137" s="243"/>
      <c r="DC137" s="243"/>
      <c r="DD137" s="243"/>
      <c r="DE137" s="244"/>
      <c r="DF137" s="221">
        <f>DF138+DF139+DF140</f>
        <v>0</v>
      </c>
      <c r="DG137" s="222"/>
      <c r="DH137" s="222"/>
      <c r="DI137" s="222"/>
      <c r="DJ137" s="222"/>
      <c r="DK137" s="222"/>
      <c r="DL137" s="222"/>
      <c r="DM137" s="222"/>
      <c r="DN137" s="222"/>
      <c r="DO137" s="222"/>
      <c r="DP137" s="222"/>
      <c r="DQ137" s="222"/>
      <c r="DR137" s="223"/>
      <c r="DS137" s="221">
        <f t="shared" ref="DS137" si="15">DS138+DS139+DS140</f>
        <v>50000</v>
      </c>
      <c r="DT137" s="222"/>
      <c r="DU137" s="222"/>
      <c r="DV137" s="222"/>
      <c r="DW137" s="222"/>
      <c r="DX137" s="222"/>
      <c r="DY137" s="222"/>
      <c r="DZ137" s="222"/>
      <c r="EA137" s="222"/>
      <c r="EB137" s="222"/>
      <c r="EC137" s="222"/>
      <c r="ED137" s="222"/>
      <c r="EE137" s="223"/>
      <c r="EF137" s="221">
        <f t="shared" ref="EF137" si="16">EF138+EF139+EF140</f>
        <v>50000</v>
      </c>
      <c r="EG137" s="222"/>
      <c r="EH137" s="222"/>
      <c r="EI137" s="222"/>
      <c r="EJ137" s="222"/>
      <c r="EK137" s="222"/>
      <c r="EL137" s="222"/>
      <c r="EM137" s="222"/>
      <c r="EN137" s="222"/>
      <c r="EO137" s="222"/>
      <c r="EP137" s="222"/>
      <c r="EQ137" s="222"/>
      <c r="ER137" s="223"/>
      <c r="ES137" s="221"/>
      <c r="ET137" s="222"/>
      <c r="EU137" s="222"/>
      <c r="EV137" s="222"/>
      <c r="EW137" s="222"/>
      <c r="EX137" s="222"/>
      <c r="EY137" s="222"/>
      <c r="EZ137" s="222"/>
      <c r="FA137" s="222"/>
      <c r="FB137" s="222"/>
      <c r="FC137" s="222"/>
      <c r="FD137" s="222"/>
      <c r="FE137" s="227"/>
    </row>
    <row r="138" spans="1:161" ht="25.5" customHeight="1">
      <c r="A138" s="240" t="s">
        <v>511</v>
      </c>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2"/>
      <c r="BY138" s="243"/>
      <c r="BZ138" s="243"/>
      <c r="CA138" s="243"/>
      <c r="CB138" s="243"/>
      <c r="CC138" s="243"/>
      <c r="CD138" s="243"/>
      <c r="CE138" s="244"/>
      <c r="CF138" s="245" t="s">
        <v>80</v>
      </c>
      <c r="CG138" s="243"/>
      <c r="CH138" s="243"/>
      <c r="CI138" s="243"/>
      <c r="CJ138" s="243"/>
      <c r="CK138" s="243"/>
      <c r="CL138" s="243"/>
      <c r="CM138" s="243"/>
      <c r="CN138" s="243"/>
      <c r="CO138" s="243"/>
      <c r="CP138" s="243"/>
      <c r="CQ138" s="243"/>
      <c r="CR138" s="244"/>
      <c r="CS138" s="245" t="s">
        <v>510</v>
      </c>
      <c r="CT138" s="243"/>
      <c r="CU138" s="243"/>
      <c r="CV138" s="243"/>
      <c r="CW138" s="243"/>
      <c r="CX138" s="243"/>
      <c r="CY138" s="243"/>
      <c r="CZ138" s="243"/>
      <c r="DA138" s="243"/>
      <c r="DB138" s="243"/>
      <c r="DC138" s="243"/>
      <c r="DD138" s="243"/>
      <c r="DE138" s="244"/>
      <c r="DF138" s="224">
        <v>0</v>
      </c>
      <c r="DG138" s="225"/>
      <c r="DH138" s="225"/>
      <c r="DI138" s="225"/>
      <c r="DJ138" s="225"/>
      <c r="DK138" s="225"/>
      <c r="DL138" s="225"/>
      <c r="DM138" s="225"/>
      <c r="DN138" s="225"/>
      <c r="DO138" s="225"/>
      <c r="DP138" s="225"/>
      <c r="DQ138" s="225"/>
      <c r="DR138" s="226"/>
      <c r="DS138" s="221"/>
      <c r="DT138" s="222"/>
      <c r="DU138" s="222"/>
      <c r="DV138" s="222"/>
      <c r="DW138" s="222"/>
      <c r="DX138" s="222"/>
      <c r="DY138" s="222"/>
      <c r="DZ138" s="222"/>
      <c r="EA138" s="222"/>
      <c r="EB138" s="222"/>
      <c r="EC138" s="222"/>
      <c r="ED138" s="222"/>
      <c r="EE138" s="223"/>
      <c r="EF138" s="221"/>
      <c r="EG138" s="222"/>
      <c r="EH138" s="222"/>
      <c r="EI138" s="222"/>
      <c r="EJ138" s="222"/>
      <c r="EK138" s="222"/>
      <c r="EL138" s="222"/>
      <c r="EM138" s="222"/>
      <c r="EN138" s="222"/>
      <c r="EO138" s="222"/>
      <c r="EP138" s="222"/>
      <c r="EQ138" s="222"/>
      <c r="ER138" s="223"/>
      <c r="ES138" s="221"/>
      <c r="ET138" s="222"/>
      <c r="EU138" s="222"/>
      <c r="EV138" s="222"/>
      <c r="EW138" s="222"/>
      <c r="EX138" s="222"/>
      <c r="EY138" s="222"/>
      <c r="EZ138" s="222"/>
      <c r="FA138" s="222"/>
      <c r="FB138" s="222"/>
      <c r="FC138" s="222"/>
      <c r="FD138" s="222"/>
      <c r="FE138" s="227"/>
    </row>
    <row r="139" spans="1:161" ht="11.25" customHeight="1">
      <c r="A139" s="240" t="s">
        <v>512</v>
      </c>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2"/>
      <c r="BY139" s="243"/>
      <c r="BZ139" s="243"/>
      <c r="CA139" s="243"/>
      <c r="CB139" s="243"/>
      <c r="CC139" s="243"/>
      <c r="CD139" s="243"/>
      <c r="CE139" s="244"/>
      <c r="CF139" s="245" t="s">
        <v>80</v>
      </c>
      <c r="CG139" s="243"/>
      <c r="CH139" s="243"/>
      <c r="CI139" s="243"/>
      <c r="CJ139" s="243"/>
      <c r="CK139" s="243"/>
      <c r="CL139" s="243"/>
      <c r="CM139" s="243"/>
      <c r="CN139" s="243"/>
      <c r="CO139" s="243"/>
      <c r="CP139" s="243"/>
      <c r="CQ139" s="243"/>
      <c r="CR139" s="244"/>
      <c r="CS139" s="245" t="s">
        <v>510</v>
      </c>
      <c r="CT139" s="243"/>
      <c r="CU139" s="243"/>
      <c r="CV139" s="243"/>
      <c r="CW139" s="243"/>
      <c r="CX139" s="243"/>
      <c r="CY139" s="243"/>
      <c r="CZ139" s="243"/>
      <c r="DA139" s="243"/>
      <c r="DB139" s="243"/>
      <c r="DC139" s="243"/>
      <c r="DD139" s="243"/>
      <c r="DE139" s="244"/>
      <c r="DF139" s="221"/>
      <c r="DG139" s="222"/>
      <c r="DH139" s="222"/>
      <c r="DI139" s="222"/>
      <c r="DJ139" s="222"/>
      <c r="DK139" s="222"/>
      <c r="DL139" s="222"/>
      <c r="DM139" s="222"/>
      <c r="DN139" s="222"/>
      <c r="DO139" s="222"/>
      <c r="DP139" s="222"/>
      <c r="DQ139" s="222"/>
      <c r="DR139" s="223"/>
      <c r="DS139" s="221"/>
      <c r="DT139" s="222"/>
      <c r="DU139" s="222"/>
      <c r="DV139" s="222"/>
      <c r="DW139" s="222"/>
      <c r="DX139" s="222"/>
      <c r="DY139" s="222"/>
      <c r="DZ139" s="222"/>
      <c r="EA139" s="222"/>
      <c r="EB139" s="222"/>
      <c r="EC139" s="222"/>
      <c r="ED139" s="222"/>
      <c r="EE139" s="223"/>
      <c r="EF139" s="221"/>
      <c r="EG139" s="222"/>
      <c r="EH139" s="222"/>
      <c r="EI139" s="222"/>
      <c r="EJ139" s="222"/>
      <c r="EK139" s="222"/>
      <c r="EL139" s="222"/>
      <c r="EM139" s="222"/>
      <c r="EN139" s="222"/>
      <c r="EO139" s="222"/>
      <c r="EP139" s="222"/>
      <c r="EQ139" s="222"/>
      <c r="ER139" s="223"/>
      <c r="ES139" s="221"/>
      <c r="ET139" s="222"/>
      <c r="EU139" s="222"/>
      <c r="EV139" s="222"/>
      <c r="EW139" s="222"/>
      <c r="EX139" s="222"/>
      <c r="EY139" s="222"/>
      <c r="EZ139" s="222"/>
      <c r="FA139" s="222"/>
      <c r="FB139" s="222"/>
      <c r="FC139" s="222"/>
      <c r="FD139" s="222"/>
      <c r="FE139" s="227"/>
    </row>
    <row r="140" spans="1:161" ht="24.75" customHeight="1">
      <c r="A140" s="240" t="s">
        <v>513</v>
      </c>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2"/>
      <c r="BY140" s="243"/>
      <c r="BZ140" s="243"/>
      <c r="CA140" s="243"/>
      <c r="CB140" s="243"/>
      <c r="CC140" s="243"/>
      <c r="CD140" s="243"/>
      <c r="CE140" s="244"/>
      <c r="CF140" s="245" t="s">
        <v>80</v>
      </c>
      <c r="CG140" s="243"/>
      <c r="CH140" s="243"/>
      <c r="CI140" s="243"/>
      <c r="CJ140" s="243"/>
      <c r="CK140" s="243"/>
      <c r="CL140" s="243"/>
      <c r="CM140" s="243"/>
      <c r="CN140" s="243"/>
      <c r="CO140" s="243"/>
      <c r="CP140" s="243"/>
      <c r="CQ140" s="243"/>
      <c r="CR140" s="244"/>
      <c r="CS140" s="245" t="s">
        <v>510</v>
      </c>
      <c r="CT140" s="243"/>
      <c r="CU140" s="243"/>
      <c r="CV140" s="243"/>
      <c r="CW140" s="243"/>
      <c r="CX140" s="243"/>
      <c r="CY140" s="243"/>
      <c r="CZ140" s="243"/>
      <c r="DA140" s="243"/>
      <c r="DB140" s="243"/>
      <c r="DC140" s="243"/>
      <c r="DD140" s="243"/>
      <c r="DE140" s="244"/>
      <c r="DF140" s="246">
        <v>0</v>
      </c>
      <c r="DG140" s="247"/>
      <c r="DH140" s="247"/>
      <c r="DI140" s="247"/>
      <c r="DJ140" s="247"/>
      <c r="DK140" s="247"/>
      <c r="DL140" s="247"/>
      <c r="DM140" s="247"/>
      <c r="DN140" s="247"/>
      <c r="DO140" s="247"/>
      <c r="DP140" s="247"/>
      <c r="DQ140" s="247"/>
      <c r="DR140" s="248"/>
      <c r="DS140" s="221">
        <v>50000</v>
      </c>
      <c r="DT140" s="222"/>
      <c r="DU140" s="222"/>
      <c r="DV140" s="222"/>
      <c r="DW140" s="222"/>
      <c r="DX140" s="222"/>
      <c r="DY140" s="222"/>
      <c r="DZ140" s="222"/>
      <c r="EA140" s="222"/>
      <c r="EB140" s="222"/>
      <c r="EC140" s="222"/>
      <c r="ED140" s="222"/>
      <c r="EE140" s="223"/>
      <c r="EF140" s="221">
        <v>50000</v>
      </c>
      <c r="EG140" s="222"/>
      <c r="EH140" s="222"/>
      <c r="EI140" s="222"/>
      <c r="EJ140" s="222"/>
      <c r="EK140" s="222"/>
      <c r="EL140" s="222"/>
      <c r="EM140" s="222"/>
      <c r="EN140" s="222"/>
      <c r="EO140" s="222"/>
      <c r="EP140" s="222"/>
      <c r="EQ140" s="222"/>
      <c r="ER140" s="223"/>
      <c r="ES140" s="221"/>
      <c r="ET140" s="222"/>
      <c r="EU140" s="222"/>
      <c r="EV140" s="222"/>
      <c r="EW140" s="222"/>
      <c r="EX140" s="222"/>
      <c r="EY140" s="222"/>
      <c r="EZ140" s="222"/>
      <c r="FA140" s="222"/>
      <c r="FB140" s="222"/>
      <c r="FC140" s="222"/>
      <c r="FD140" s="222"/>
      <c r="FE140" s="227"/>
    </row>
    <row r="141" spans="1:161" ht="15" customHeight="1">
      <c r="A141" s="252" t="s">
        <v>1</v>
      </c>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c r="BT141" s="253"/>
      <c r="BU141" s="253"/>
      <c r="BV141" s="253"/>
      <c r="BW141" s="254"/>
      <c r="BX141" s="242"/>
      <c r="BY141" s="243"/>
      <c r="BZ141" s="243"/>
      <c r="CA141" s="243"/>
      <c r="CB141" s="243"/>
      <c r="CC141" s="243"/>
      <c r="CD141" s="243"/>
      <c r="CE141" s="244"/>
      <c r="CF141" s="245" t="s">
        <v>80</v>
      </c>
      <c r="CG141" s="243"/>
      <c r="CH141" s="243"/>
      <c r="CI141" s="243"/>
      <c r="CJ141" s="243"/>
      <c r="CK141" s="243"/>
      <c r="CL141" s="243"/>
      <c r="CM141" s="243"/>
      <c r="CN141" s="243"/>
      <c r="CO141" s="243"/>
      <c r="CP141" s="243"/>
      <c r="CQ141" s="243"/>
      <c r="CR141" s="244"/>
      <c r="CS141" s="245" t="s">
        <v>450</v>
      </c>
      <c r="CT141" s="243"/>
      <c r="CU141" s="243"/>
      <c r="CV141" s="243"/>
      <c r="CW141" s="243"/>
      <c r="CX141" s="243"/>
      <c r="CY141" s="243"/>
      <c r="CZ141" s="243"/>
      <c r="DA141" s="243"/>
      <c r="DB141" s="243"/>
      <c r="DC141" s="243"/>
      <c r="DD141" s="243"/>
      <c r="DE141" s="244"/>
      <c r="DF141" s="221">
        <f>DF142+DF143+DF144</f>
        <v>9585</v>
      </c>
      <c r="DG141" s="222"/>
      <c r="DH141" s="222"/>
      <c r="DI141" s="222"/>
      <c r="DJ141" s="222"/>
      <c r="DK141" s="222"/>
      <c r="DL141" s="222"/>
      <c r="DM141" s="222"/>
      <c r="DN141" s="222"/>
      <c r="DO141" s="222"/>
      <c r="DP141" s="222"/>
      <c r="DQ141" s="222"/>
      <c r="DR141" s="223"/>
      <c r="DS141" s="221">
        <f t="shared" ref="DS141" si="17">DS142+DS143+DS144</f>
        <v>55358</v>
      </c>
      <c r="DT141" s="222"/>
      <c r="DU141" s="222"/>
      <c r="DV141" s="222"/>
      <c r="DW141" s="222"/>
      <c r="DX141" s="222"/>
      <c r="DY141" s="222"/>
      <c r="DZ141" s="222"/>
      <c r="EA141" s="222"/>
      <c r="EB141" s="222"/>
      <c r="EC141" s="222"/>
      <c r="ED141" s="222"/>
      <c r="EE141" s="223"/>
      <c r="EF141" s="221">
        <f t="shared" ref="EF141" si="18">EF142+EF143+EF144</f>
        <v>55358</v>
      </c>
      <c r="EG141" s="222"/>
      <c r="EH141" s="222"/>
      <c r="EI141" s="222"/>
      <c r="EJ141" s="222"/>
      <c r="EK141" s="222"/>
      <c r="EL141" s="222"/>
      <c r="EM141" s="222"/>
      <c r="EN141" s="222"/>
      <c r="EO141" s="222"/>
      <c r="EP141" s="222"/>
      <c r="EQ141" s="222"/>
      <c r="ER141" s="223"/>
      <c r="ES141" s="221"/>
      <c r="ET141" s="222"/>
      <c r="EU141" s="222"/>
      <c r="EV141" s="222"/>
      <c r="EW141" s="222"/>
      <c r="EX141" s="222"/>
      <c r="EY141" s="222"/>
      <c r="EZ141" s="222"/>
      <c r="FA141" s="222"/>
      <c r="FB141" s="222"/>
      <c r="FC141" s="222"/>
      <c r="FD141" s="222"/>
      <c r="FE141" s="227"/>
    </row>
    <row r="142" spans="1:161" ht="21.75" customHeight="1">
      <c r="A142" s="240" t="s">
        <v>451</v>
      </c>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2"/>
      <c r="BY142" s="243"/>
      <c r="BZ142" s="243"/>
      <c r="CA142" s="243"/>
      <c r="CB142" s="243"/>
      <c r="CC142" s="243"/>
      <c r="CD142" s="243"/>
      <c r="CE142" s="244"/>
      <c r="CF142" s="245" t="s">
        <v>80</v>
      </c>
      <c r="CG142" s="243"/>
      <c r="CH142" s="243"/>
      <c r="CI142" s="243"/>
      <c r="CJ142" s="243"/>
      <c r="CK142" s="243"/>
      <c r="CL142" s="243"/>
      <c r="CM142" s="243"/>
      <c r="CN142" s="243"/>
      <c r="CO142" s="243"/>
      <c r="CP142" s="243"/>
      <c r="CQ142" s="243"/>
      <c r="CR142" s="244"/>
      <c r="CS142" s="255" t="s">
        <v>450</v>
      </c>
      <c r="CT142" s="256"/>
      <c r="CU142" s="256"/>
      <c r="CV142" s="256"/>
      <c r="CW142" s="256"/>
      <c r="CX142" s="256"/>
      <c r="CY142" s="256"/>
      <c r="CZ142" s="256"/>
      <c r="DA142" s="256"/>
      <c r="DB142" s="256"/>
      <c r="DC142" s="256"/>
      <c r="DD142" s="256"/>
      <c r="DE142" s="257"/>
      <c r="DF142" s="224">
        <v>8865</v>
      </c>
      <c r="DG142" s="225"/>
      <c r="DH142" s="225"/>
      <c r="DI142" s="225"/>
      <c r="DJ142" s="225"/>
      <c r="DK142" s="225"/>
      <c r="DL142" s="225"/>
      <c r="DM142" s="225"/>
      <c r="DN142" s="225"/>
      <c r="DO142" s="225"/>
      <c r="DP142" s="225"/>
      <c r="DQ142" s="225"/>
      <c r="DR142" s="226"/>
      <c r="DS142" s="221">
        <v>5358</v>
      </c>
      <c r="DT142" s="222"/>
      <c r="DU142" s="222"/>
      <c r="DV142" s="222"/>
      <c r="DW142" s="222"/>
      <c r="DX142" s="222"/>
      <c r="DY142" s="222"/>
      <c r="DZ142" s="222"/>
      <c r="EA142" s="222"/>
      <c r="EB142" s="222"/>
      <c r="EC142" s="222"/>
      <c r="ED142" s="222"/>
      <c r="EE142" s="223"/>
      <c r="EF142" s="221">
        <v>5358</v>
      </c>
      <c r="EG142" s="222"/>
      <c r="EH142" s="222"/>
      <c r="EI142" s="222"/>
      <c r="EJ142" s="222"/>
      <c r="EK142" s="222"/>
      <c r="EL142" s="222"/>
      <c r="EM142" s="222"/>
      <c r="EN142" s="222"/>
      <c r="EO142" s="222"/>
      <c r="EP142" s="222"/>
      <c r="EQ142" s="222"/>
      <c r="ER142" s="223"/>
      <c r="ES142" s="221"/>
      <c r="ET142" s="222"/>
      <c r="EU142" s="222"/>
      <c r="EV142" s="222"/>
      <c r="EW142" s="222"/>
      <c r="EX142" s="222"/>
      <c r="EY142" s="222"/>
      <c r="EZ142" s="222"/>
      <c r="FA142" s="222"/>
      <c r="FB142" s="222"/>
      <c r="FC142" s="222"/>
      <c r="FD142" s="222"/>
      <c r="FE142" s="227"/>
    </row>
    <row r="143" spans="1:161" ht="33.75" customHeight="1">
      <c r="A143" s="240" t="s">
        <v>452</v>
      </c>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2"/>
      <c r="BY143" s="243"/>
      <c r="BZ143" s="243"/>
      <c r="CA143" s="243"/>
      <c r="CB143" s="243"/>
      <c r="CC143" s="243"/>
      <c r="CD143" s="243"/>
      <c r="CE143" s="244"/>
      <c r="CF143" s="245" t="s">
        <v>80</v>
      </c>
      <c r="CG143" s="243"/>
      <c r="CH143" s="243"/>
      <c r="CI143" s="243"/>
      <c r="CJ143" s="243"/>
      <c r="CK143" s="243"/>
      <c r="CL143" s="243"/>
      <c r="CM143" s="243"/>
      <c r="CN143" s="243"/>
      <c r="CO143" s="243"/>
      <c r="CP143" s="243"/>
      <c r="CQ143" s="243"/>
      <c r="CR143" s="244"/>
      <c r="CS143" s="245" t="s">
        <v>450</v>
      </c>
      <c r="CT143" s="243"/>
      <c r="CU143" s="243"/>
      <c r="CV143" s="243"/>
      <c r="CW143" s="243"/>
      <c r="CX143" s="243"/>
      <c r="CY143" s="243"/>
      <c r="CZ143" s="243"/>
      <c r="DA143" s="243"/>
      <c r="DB143" s="243"/>
      <c r="DC143" s="243"/>
      <c r="DD143" s="243"/>
      <c r="DE143" s="244"/>
      <c r="DF143" s="221"/>
      <c r="DG143" s="222"/>
      <c r="DH143" s="222"/>
      <c r="DI143" s="222"/>
      <c r="DJ143" s="222"/>
      <c r="DK143" s="222"/>
      <c r="DL143" s="222"/>
      <c r="DM143" s="222"/>
      <c r="DN143" s="222"/>
      <c r="DO143" s="222"/>
      <c r="DP143" s="222"/>
      <c r="DQ143" s="222"/>
      <c r="DR143" s="223"/>
      <c r="DS143" s="221"/>
      <c r="DT143" s="222"/>
      <c r="DU143" s="222"/>
      <c r="DV143" s="222"/>
      <c r="DW143" s="222"/>
      <c r="DX143" s="222"/>
      <c r="DY143" s="222"/>
      <c r="DZ143" s="222"/>
      <c r="EA143" s="222"/>
      <c r="EB143" s="222"/>
      <c r="EC143" s="222"/>
      <c r="ED143" s="222"/>
      <c r="EE143" s="223"/>
      <c r="EF143" s="221"/>
      <c r="EG143" s="222"/>
      <c r="EH143" s="222"/>
      <c r="EI143" s="222"/>
      <c r="EJ143" s="222"/>
      <c r="EK143" s="222"/>
      <c r="EL143" s="222"/>
      <c r="EM143" s="222"/>
      <c r="EN143" s="222"/>
      <c r="EO143" s="222"/>
      <c r="EP143" s="222"/>
      <c r="EQ143" s="222"/>
      <c r="ER143" s="223"/>
      <c r="ES143" s="221"/>
      <c r="ET143" s="222"/>
      <c r="EU143" s="222"/>
      <c r="EV143" s="222"/>
      <c r="EW143" s="222"/>
      <c r="EX143" s="222"/>
      <c r="EY143" s="222"/>
      <c r="EZ143" s="222"/>
      <c r="FA143" s="222"/>
      <c r="FB143" s="222"/>
      <c r="FC143" s="222"/>
      <c r="FD143" s="222"/>
      <c r="FE143" s="227"/>
    </row>
    <row r="144" spans="1:161" ht="22.5" customHeight="1">
      <c r="A144" s="240" t="s">
        <v>453</v>
      </c>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2"/>
      <c r="BY144" s="243"/>
      <c r="BZ144" s="243"/>
      <c r="CA144" s="243"/>
      <c r="CB144" s="243"/>
      <c r="CC144" s="243"/>
      <c r="CD144" s="243"/>
      <c r="CE144" s="244"/>
      <c r="CF144" s="245" t="s">
        <v>80</v>
      </c>
      <c r="CG144" s="243"/>
      <c r="CH144" s="243"/>
      <c r="CI144" s="243"/>
      <c r="CJ144" s="243"/>
      <c r="CK144" s="243"/>
      <c r="CL144" s="243"/>
      <c r="CM144" s="243"/>
      <c r="CN144" s="243"/>
      <c r="CO144" s="243"/>
      <c r="CP144" s="243"/>
      <c r="CQ144" s="243"/>
      <c r="CR144" s="244"/>
      <c r="CS144" s="245" t="s">
        <v>450</v>
      </c>
      <c r="CT144" s="243"/>
      <c r="CU144" s="243"/>
      <c r="CV144" s="243"/>
      <c r="CW144" s="243"/>
      <c r="CX144" s="243"/>
      <c r="CY144" s="243"/>
      <c r="CZ144" s="243"/>
      <c r="DA144" s="243"/>
      <c r="DB144" s="243"/>
      <c r="DC144" s="243"/>
      <c r="DD144" s="243"/>
      <c r="DE144" s="244"/>
      <c r="DF144" s="246">
        <v>720</v>
      </c>
      <c r="DG144" s="247"/>
      <c r="DH144" s="247"/>
      <c r="DI144" s="247"/>
      <c r="DJ144" s="247"/>
      <c r="DK144" s="247"/>
      <c r="DL144" s="247"/>
      <c r="DM144" s="247"/>
      <c r="DN144" s="247"/>
      <c r="DO144" s="247"/>
      <c r="DP144" s="247"/>
      <c r="DQ144" s="247"/>
      <c r="DR144" s="248"/>
      <c r="DS144" s="221">
        <v>50000</v>
      </c>
      <c r="DT144" s="222"/>
      <c r="DU144" s="222"/>
      <c r="DV144" s="222"/>
      <c r="DW144" s="222"/>
      <c r="DX144" s="222"/>
      <c r="DY144" s="222"/>
      <c r="DZ144" s="222"/>
      <c r="EA144" s="222"/>
      <c r="EB144" s="222"/>
      <c r="EC144" s="222"/>
      <c r="ED144" s="222"/>
      <c r="EE144" s="223"/>
      <c r="EF144" s="221">
        <v>50000</v>
      </c>
      <c r="EG144" s="222"/>
      <c r="EH144" s="222"/>
      <c r="EI144" s="222"/>
      <c r="EJ144" s="222"/>
      <c r="EK144" s="222"/>
      <c r="EL144" s="222"/>
      <c r="EM144" s="222"/>
      <c r="EN144" s="222"/>
      <c r="EO144" s="222"/>
      <c r="EP144" s="222"/>
      <c r="EQ144" s="222"/>
      <c r="ER144" s="223"/>
      <c r="ES144" s="221"/>
      <c r="ET144" s="222"/>
      <c r="EU144" s="222"/>
      <c r="EV144" s="222"/>
      <c r="EW144" s="222"/>
      <c r="EX144" s="222"/>
      <c r="EY144" s="222"/>
      <c r="EZ144" s="222"/>
      <c r="FA144" s="222"/>
      <c r="FB144" s="222"/>
      <c r="FC144" s="222"/>
      <c r="FD144" s="222"/>
      <c r="FE144" s="227"/>
    </row>
    <row r="145" spans="1:161" ht="12.75" customHeight="1">
      <c r="A145" s="240" t="s">
        <v>1</v>
      </c>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c r="AY145" s="326"/>
      <c r="AZ145" s="326"/>
      <c r="BA145" s="326"/>
      <c r="BB145" s="326"/>
      <c r="BC145" s="326"/>
      <c r="BD145" s="326"/>
      <c r="BE145" s="326"/>
      <c r="BF145" s="326"/>
      <c r="BG145" s="326"/>
      <c r="BH145" s="326"/>
      <c r="BI145" s="326"/>
      <c r="BJ145" s="326"/>
      <c r="BK145" s="326"/>
      <c r="BL145" s="326"/>
      <c r="BM145" s="326"/>
      <c r="BN145" s="326"/>
      <c r="BO145" s="326"/>
      <c r="BP145" s="326"/>
      <c r="BQ145" s="326"/>
      <c r="BR145" s="326"/>
      <c r="BS145" s="326"/>
      <c r="BT145" s="326"/>
      <c r="BU145" s="326"/>
      <c r="BV145" s="326"/>
      <c r="BW145" s="327"/>
      <c r="BX145" s="210"/>
      <c r="BY145" s="316"/>
      <c r="BZ145" s="316"/>
      <c r="CA145" s="316"/>
      <c r="CB145" s="316"/>
      <c r="CC145" s="316"/>
      <c r="CD145" s="316"/>
      <c r="CE145" s="317"/>
      <c r="CF145" s="213" t="s">
        <v>80</v>
      </c>
      <c r="CG145" s="316"/>
      <c r="CH145" s="316"/>
      <c r="CI145" s="316"/>
      <c r="CJ145" s="316"/>
      <c r="CK145" s="316"/>
      <c r="CL145" s="316"/>
      <c r="CM145" s="316"/>
      <c r="CN145" s="316"/>
      <c r="CO145" s="316"/>
      <c r="CP145" s="316"/>
      <c r="CQ145" s="316"/>
      <c r="CR145" s="317"/>
      <c r="CS145" s="213" t="s">
        <v>498</v>
      </c>
      <c r="CT145" s="316"/>
      <c r="CU145" s="316"/>
      <c r="CV145" s="316"/>
      <c r="CW145" s="316"/>
      <c r="CX145" s="316"/>
      <c r="CY145" s="316"/>
      <c r="CZ145" s="316"/>
      <c r="DA145" s="316"/>
      <c r="DB145" s="316"/>
      <c r="DC145" s="316"/>
      <c r="DD145" s="316"/>
      <c r="DE145" s="317"/>
      <c r="DF145" s="217">
        <f>DF146+DF147</f>
        <v>143386.49</v>
      </c>
      <c r="DG145" s="316"/>
      <c r="DH145" s="316"/>
      <c r="DI145" s="316"/>
      <c r="DJ145" s="316"/>
      <c r="DK145" s="316"/>
      <c r="DL145" s="316"/>
      <c r="DM145" s="316"/>
      <c r="DN145" s="316"/>
      <c r="DO145" s="316"/>
      <c r="DP145" s="316"/>
      <c r="DQ145" s="316"/>
      <c r="DR145" s="317"/>
      <c r="DS145" s="217">
        <v>46909</v>
      </c>
      <c r="DT145" s="316"/>
      <c r="DU145" s="316"/>
      <c r="DV145" s="316"/>
      <c r="DW145" s="316"/>
      <c r="DX145" s="316"/>
      <c r="DY145" s="316"/>
      <c r="DZ145" s="316"/>
      <c r="EA145" s="316"/>
      <c r="EB145" s="316"/>
      <c r="EC145" s="316"/>
      <c r="ED145" s="316"/>
      <c r="EE145" s="317"/>
      <c r="EF145" s="217">
        <v>18583</v>
      </c>
      <c r="EG145" s="316"/>
      <c r="EH145" s="316"/>
      <c r="EI145" s="316"/>
      <c r="EJ145" s="316"/>
      <c r="EK145" s="316"/>
      <c r="EL145" s="316"/>
      <c r="EM145" s="316"/>
      <c r="EN145" s="316"/>
      <c r="EO145" s="316"/>
      <c r="EP145" s="316"/>
      <c r="EQ145" s="316"/>
      <c r="ER145" s="317"/>
      <c r="ES145" s="217"/>
      <c r="ET145" s="316"/>
      <c r="EU145" s="316"/>
      <c r="EV145" s="316"/>
      <c r="EW145" s="316"/>
      <c r="EX145" s="316"/>
      <c r="EY145" s="316"/>
      <c r="EZ145" s="316"/>
      <c r="FA145" s="316"/>
      <c r="FB145" s="316"/>
      <c r="FC145" s="316"/>
      <c r="FD145" s="316"/>
      <c r="FE145" s="318"/>
    </row>
    <row r="146" spans="1:161" ht="22.5" customHeight="1">
      <c r="A146" s="240" t="s">
        <v>504</v>
      </c>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6"/>
      <c r="BP146" s="326"/>
      <c r="BQ146" s="326"/>
      <c r="BR146" s="326"/>
      <c r="BS146" s="326"/>
      <c r="BT146" s="326"/>
      <c r="BU146" s="326"/>
      <c r="BV146" s="326"/>
      <c r="BW146" s="327"/>
      <c r="BX146" s="210"/>
      <c r="BY146" s="316"/>
      <c r="BZ146" s="316"/>
      <c r="CA146" s="316"/>
      <c r="CB146" s="316"/>
      <c r="CC146" s="316"/>
      <c r="CD146" s="316"/>
      <c r="CE146" s="317"/>
      <c r="CF146" s="213" t="s">
        <v>80</v>
      </c>
      <c r="CG146" s="316"/>
      <c r="CH146" s="316"/>
      <c r="CI146" s="316"/>
      <c r="CJ146" s="316"/>
      <c r="CK146" s="316"/>
      <c r="CL146" s="316"/>
      <c r="CM146" s="316"/>
      <c r="CN146" s="316"/>
      <c r="CO146" s="316"/>
      <c r="CP146" s="316"/>
      <c r="CQ146" s="316"/>
      <c r="CR146" s="317"/>
      <c r="CS146" s="307" t="s">
        <v>498</v>
      </c>
      <c r="CT146" s="321"/>
      <c r="CU146" s="321"/>
      <c r="CV146" s="321"/>
      <c r="CW146" s="321"/>
      <c r="CX146" s="321"/>
      <c r="CY146" s="321"/>
      <c r="CZ146" s="321"/>
      <c r="DA146" s="321"/>
      <c r="DB146" s="321"/>
      <c r="DC146" s="321"/>
      <c r="DD146" s="321"/>
      <c r="DE146" s="322"/>
      <c r="DF146" s="311">
        <v>140140</v>
      </c>
      <c r="DG146" s="321"/>
      <c r="DH146" s="321"/>
      <c r="DI146" s="321"/>
      <c r="DJ146" s="321"/>
      <c r="DK146" s="321"/>
      <c r="DL146" s="321"/>
      <c r="DM146" s="321"/>
      <c r="DN146" s="321"/>
      <c r="DO146" s="321"/>
      <c r="DP146" s="321"/>
      <c r="DQ146" s="321"/>
      <c r="DR146" s="322"/>
      <c r="DS146" s="217">
        <v>136290</v>
      </c>
      <c r="DT146" s="316"/>
      <c r="DU146" s="316"/>
      <c r="DV146" s="316"/>
      <c r="DW146" s="316"/>
      <c r="DX146" s="316"/>
      <c r="DY146" s="316"/>
      <c r="DZ146" s="316"/>
      <c r="EA146" s="316"/>
      <c r="EB146" s="316"/>
      <c r="EC146" s="316"/>
      <c r="ED146" s="316"/>
      <c r="EE146" s="317"/>
      <c r="EF146" s="217">
        <v>136290</v>
      </c>
      <c r="EG146" s="316"/>
      <c r="EH146" s="316"/>
      <c r="EI146" s="316"/>
      <c r="EJ146" s="316"/>
      <c r="EK146" s="316"/>
      <c r="EL146" s="316"/>
      <c r="EM146" s="316"/>
      <c r="EN146" s="316"/>
      <c r="EO146" s="316"/>
      <c r="EP146" s="316"/>
      <c r="EQ146" s="316"/>
      <c r="ER146" s="317"/>
      <c r="ES146" s="217"/>
      <c r="ET146" s="316"/>
      <c r="EU146" s="316"/>
      <c r="EV146" s="316"/>
      <c r="EW146" s="316"/>
      <c r="EX146" s="316"/>
      <c r="EY146" s="316"/>
      <c r="EZ146" s="316"/>
      <c r="FA146" s="316"/>
      <c r="FB146" s="316"/>
      <c r="FC146" s="316"/>
      <c r="FD146" s="316"/>
      <c r="FE146" s="318"/>
    </row>
    <row r="147" spans="1:161" ht="12.75" customHeight="1">
      <c r="A147" s="200"/>
      <c r="B147" s="241" t="s">
        <v>453</v>
      </c>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328"/>
      <c r="BX147" s="210"/>
      <c r="BY147" s="316"/>
      <c r="BZ147" s="316"/>
      <c r="CA147" s="316"/>
      <c r="CB147" s="316"/>
      <c r="CC147" s="316"/>
      <c r="CD147" s="316"/>
      <c r="CE147" s="317"/>
      <c r="CF147" s="213" t="s">
        <v>80</v>
      </c>
      <c r="CG147" s="316"/>
      <c r="CH147" s="316"/>
      <c r="CI147" s="316"/>
      <c r="CJ147" s="316"/>
      <c r="CK147" s="316"/>
      <c r="CL147" s="316"/>
      <c r="CM147" s="316"/>
      <c r="CN147" s="316"/>
      <c r="CO147" s="316"/>
      <c r="CP147" s="316"/>
      <c r="CQ147" s="316"/>
      <c r="CR147" s="317"/>
      <c r="CS147" s="213" t="s">
        <v>498</v>
      </c>
      <c r="CT147" s="316"/>
      <c r="CU147" s="316"/>
      <c r="CV147" s="316"/>
      <c r="CW147" s="316"/>
      <c r="CX147" s="316"/>
      <c r="CY147" s="316"/>
      <c r="CZ147" s="316"/>
      <c r="DA147" s="316"/>
      <c r="DB147" s="316"/>
      <c r="DC147" s="316"/>
      <c r="DD147" s="316"/>
      <c r="DE147" s="317"/>
      <c r="DF147" s="323">
        <v>3246.49</v>
      </c>
      <c r="DG147" s="324"/>
      <c r="DH147" s="324"/>
      <c r="DI147" s="324"/>
      <c r="DJ147" s="324"/>
      <c r="DK147" s="324"/>
      <c r="DL147" s="324"/>
      <c r="DM147" s="324"/>
      <c r="DN147" s="324"/>
      <c r="DO147" s="324"/>
      <c r="DP147" s="324"/>
      <c r="DQ147" s="324"/>
      <c r="DR147" s="325"/>
      <c r="DS147" s="217">
        <v>192592</v>
      </c>
      <c r="DT147" s="316"/>
      <c r="DU147" s="316"/>
      <c r="DV147" s="316"/>
      <c r="DW147" s="316"/>
      <c r="DX147" s="316"/>
      <c r="DY147" s="316"/>
      <c r="DZ147" s="316"/>
      <c r="EA147" s="316"/>
      <c r="EB147" s="316"/>
      <c r="EC147" s="316"/>
      <c r="ED147" s="316"/>
      <c r="EE147" s="317"/>
      <c r="EF147" s="217">
        <v>192592</v>
      </c>
      <c r="EG147" s="316"/>
      <c r="EH147" s="316"/>
      <c r="EI147" s="316"/>
      <c r="EJ147" s="316"/>
      <c r="EK147" s="316"/>
      <c r="EL147" s="316"/>
      <c r="EM147" s="316"/>
      <c r="EN147" s="316"/>
      <c r="EO147" s="316"/>
      <c r="EP147" s="316"/>
      <c r="EQ147" s="316"/>
      <c r="ER147" s="317"/>
      <c r="ES147" s="217"/>
      <c r="ET147" s="316"/>
      <c r="EU147" s="316"/>
      <c r="EV147" s="316"/>
      <c r="EW147" s="316"/>
      <c r="EX147" s="316"/>
      <c r="EY147" s="316"/>
      <c r="EZ147" s="316"/>
      <c r="FA147" s="316"/>
      <c r="FB147" s="316"/>
      <c r="FC147" s="316"/>
      <c r="FD147" s="316"/>
      <c r="FE147" s="318"/>
    </row>
    <row r="148" spans="1:161" ht="12.75" customHeight="1">
      <c r="A148" s="208" t="s">
        <v>299</v>
      </c>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10" t="s">
        <v>300</v>
      </c>
      <c r="BY148" s="211"/>
      <c r="BZ148" s="211"/>
      <c r="CA148" s="211"/>
      <c r="CB148" s="211"/>
      <c r="CC148" s="211"/>
      <c r="CD148" s="211"/>
      <c r="CE148" s="212"/>
      <c r="CF148" s="213" t="s">
        <v>301</v>
      </c>
      <c r="CG148" s="211"/>
      <c r="CH148" s="211"/>
      <c r="CI148" s="211"/>
      <c r="CJ148" s="211"/>
      <c r="CK148" s="211"/>
      <c r="CL148" s="211"/>
      <c r="CM148" s="211"/>
      <c r="CN148" s="211"/>
      <c r="CO148" s="211"/>
      <c r="CP148" s="211"/>
      <c r="CQ148" s="211"/>
      <c r="CR148" s="212"/>
      <c r="CS148" s="213"/>
      <c r="CT148" s="211"/>
      <c r="CU148" s="211"/>
      <c r="CV148" s="211"/>
      <c r="CW148" s="211"/>
      <c r="CX148" s="211"/>
      <c r="CY148" s="211"/>
      <c r="CZ148" s="211"/>
      <c r="DA148" s="211"/>
      <c r="DB148" s="211"/>
      <c r="DC148" s="211"/>
      <c r="DD148" s="211"/>
      <c r="DE148" s="212"/>
      <c r="DF148" s="217"/>
      <c r="DG148" s="218"/>
      <c r="DH148" s="218"/>
      <c r="DI148" s="218"/>
      <c r="DJ148" s="218"/>
      <c r="DK148" s="218"/>
      <c r="DL148" s="218"/>
      <c r="DM148" s="218"/>
      <c r="DN148" s="218"/>
      <c r="DO148" s="218"/>
      <c r="DP148" s="218"/>
      <c r="DQ148" s="218"/>
      <c r="DR148" s="219"/>
      <c r="DS148" s="217"/>
      <c r="DT148" s="218"/>
      <c r="DU148" s="218"/>
      <c r="DV148" s="218"/>
      <c r="DW148" s="218"/>
      <c r="DX148" s="218"/>
      <c r="DY148" s="218"/>
      <c r="DZ148" s="218"/>
      <c r="EA148" s="218"/>
      <c r="EB148" s="218"/>
      <c r="EC148" s="218"/>
      <c r="ED148" s="218"/>
      <c r="EE148" s="219"/>
      <c r="EF148" s="217"/>
      <c r="EG148" s="218"/>
      <c r="EH148" s="218"/>
      <c r="EI148" s="218"/>
      <c r="EJ148" s="218"/>
      <c r="EK148" s="218"/>
      <c r="EL148" s="218"/>
      <c r="EM148" s="218"/>
      <c r="EN148" s="218"/>
      <c r="EO148" s="218"/>
      <c r="EP148" s="218"/>
      <c r="EQ148" s="218"/>
      <c r="ER148" s="219"/>
      <c r="ES148" s="217"/>
      <c r="ET148" s="218"/>
      <c r="EU148" s="218"/>
      <c r="EV148" s="218"/>
      <c r="EW148" s="218"/>
      <c r="EX148" s="218"/>
      <c r="EY148" s="218"/>
      <c r="EZ148" s="218"/>
      <c r="FA148" s="218"/>
      <c r="FB148" s="218"/>
      <c r="FC148" s="218"/>
      <c r="FD148" s="218"/>
      <c r="FE148" s="220"/>
    </row>
    <row r="149" spans="1:161" ht="12.75" customHeight="1">
      <c r="A149" s="319" t="s">
        <v>302</v>
      </c>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0"/>
      <c r="AZ149" s="320"/>
      <c r="BA149" s="320"/>
      <c r="BB149" s="320"/>
      <c r="BC149" s="320"/>
      <c r="BD149" s="320"/>
      <c r="BE149" s="320"/>
      <c r="BF149" s="320"/>
      <c r="BG149" s="320"/>
      <c r="BH149" s="320"/>
      <c r="BI149" s="320"/>
      <c r="BJ149" s="320"/>
      <c r="BK149" s="320"/>
      <c r="BL149" s="320"/>
      <c r="BM149" s="320"/>
      <c r="BN149" s="320"/>
      <c r="BO149" s="320"/>
      <c r="BP149" s="320"/>
      <c r="BQ149" s="320"/>
      <c r="BR149" s="320"/>
      <c r="BS149" s="320"/>
      <c r="BT149" s="320"/>
      <c r="BU149" s="320"/>
      <c r="BV149" s="320"/>
      <c r="BW149" s="320"/>
      <c r="BX149" s="210" t="s">
        <v>303</v>
      </c>
      <c r="BY149" s="211"/>
      <c r="BZ149" s="211"/>
      <c r="CA149" s="211"/>
      <c r="CB149" s="211"/>
      <c r="CC149" s="211"/>
      <c r="CD149" s="211"/>
      <c r="CE149" s="212"/>
      <c r="CF149" s="213" t="s">
        <v>304</v>
      </c>
      <c r="CG149" s="211"/>
      <c r="CH149" s="211"/>
      <c r="CI149" s="211"/>
      <c r="CJ149" s="211"/>
      <c r="CK149" s="211"/>
      <c r="CL149" s="211"/>
      <c r="CM149" s="211"/>
      <c r="CN149" s="211"/>
      <c r="CO149" s="211"/>
      <c r="CP149" s="211"/>
      <c r="CQ149" s="211"/>
      <c r="CR149" s="212"/>
      <c r="CS149" s="213"/>
      <c r="CT149" s="211"/>
      <c r="CU149" s="211"/>
      <c r="CV149" s="211"/>
      <c r="CW149" s="211"/>
      <c r="CX149" s="211"/>
      <c r="CY149" s="211"/>
      <c r="CZ149" s="211"/>
      <c r="DA149" s="211"/>
      <c r="DB149" s="211"/>
      <c r="DC149" s="211"/>
      <c r="DD149" s="211"/>
      <c r="DE149" s="212"/>
      <c r="DF149" s="217"/>
      <c r="DG149" s="218"/>
      <c r="DH149" s="218"/>
      <c r="DI149" s="218"/>
      <c r="DJ149" s="218"/>
      <c r="DK149" s="218"/>
      <c r="DL149" s="218"/>
      <c r="DM149" s="218"/>
      <c r="DN149" s="218"/>
      <c r="DO149" s="218"/>
      <c r="DP149" s="218"/>
      <c r="DQ149" s="218"/>
      <c r="DR149" s="219"/>
      <c r="DS149" s="217"/>
      <c r="DT149" s="218"/>
      <c r="DU149" s="218"/>
      <c r="DV149" s="218"/>
      <c r="DW149" s="218"/>
      <c r="DX149" s="218"/>
      <c r="DY149" s="218"/>
      <c r="DZ149" s="218"/>
      <c r="EA149" s="218"/>
      <c r="EB149" s="218"/>
      <c r="EC149" s="218"/>
      <c r="ED149" s="218"/>
      <c r="EE149" s="219"/>
      <c r="EF149" s="217"/>
      <c r="EG149" s="218"/>
      <c r="EH149" s="218"/>
      <c r="EI149" s="218"/>
      <c r="EJ149" s="218"/>
      <c r="EK149" s="218"/>
      <c r="EL149" s="218"/>
      <c r="EM149" s="218"/>
      <c r="EN149" s="218"/>
      <c r="EO149" s="218"/>
      <c r="EP149" s="218"/>
      <c r="EQ149" s="218"/>
      <c r="ER149" s="219"/>
      <c r="ES149" s="217"/>
      <c r="ET149" s="218"/>
      <c r="EU149" s="218"/>
      <c r="EV149" s="218"/>
      <c r="EW149" s="218"/>
      <c r="EX149" s="218"/>
      <c r="EY149" s="218"/>
      <c r="EZ149" s="218"/>
      <c r="FA149" s="218"/>
      <c r="FB149" s="218"/>
      <c r="FC149" s="218"/>
      <c r="FD149" s="218"/>
      <c r="FE149" s="220"/>
    </row>
    <row r="150" spans="1:161" ht="22.5" customHeight="1">
      <c r="A150" s="319" t="s">
        <v>305</v>
      </c>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320"/>
      <c r="AU150" s="320"/>
      <c r="AV150" s="320"/>
      <c r="AW150" s="320"/>
      <c r="AX150" s="320"/>
      <c r="AY150" s="320"/>
      <c r="AZ150" s="320"/>
      <c r="BA150" s="320"/>
      <c r="BB150" s="320"/>
      <c r="BC150" s="320"/>
      <c r="BD150" s="320"/>
      <c r="BE150" s="320"/>
      <c r="BF150" s="320"/>
      <c r="BG150" s="320"/>
      <c r="BH150" s="320"/>
      <c r="BI150" s="320"/>
      <c r="BJ150" s="320"/>
      <c r="BK150" s="320"/>
      <c r="BL150" s="320"/>
      <c r="BM150" s="320"/>
      <c r="BN150" s="320"/>
      <c r="BO150" s="320"/>
      <c r="BP150" s="320"/>
      <c r="BQ150" s="320"/>
      <c r="BR150" s="320"/>
      <c r="BS150" s="320"/>
      <c r="BT150" s="320"/>
      <c r="BU150" s="320"/>
      <c r="BV150" s="320"/>
      <c r="BW150" s="320"/>
      <c r="BX150" s="210" t="s">
        <v>306</v>
      </c>
      <c r="BY150" s="211"/>
      <c r="BZ150" s="211"/>
      <c r="CA150" s="211"/>
      <c r="CB150" s="211"/>
      <c r="CC150" s="211"/>
      <c r="CD150" s="211"/>
      <c r="CE150" s="212"/>
      <c r="CF150" s="213" t="s">
        <v>307</v>
      </c>
      <c r="CG150" s="211"/>
      <c r="CH150" s="211"/>
      <c r="CI150" s="211"/>
      <c r="CJ150" s="211"/>
      <c r="CK150" s="211"/>
      <c r="CL150" s="211"/>
      <c r="CM150" s="211"/>
      <c r="CN150" s="211"/>
      <c r="CO150" s="211"/>
      <c r="CP150" s="211"/>
      <c r="CQ150" s="211"/>
      <c r="CR150" s="212"/>
      <c r="CS150" s="213"/>
      <c r="CT150" s="211"/>
      <c r="CU150" s="211"/>
      <c r="CV150" s="211"/>
      <c r="CW150" s="211"/>
      <c r="CX150" s="211"/>
      <c r="CY150" s="211"/>
      <c r="CZ150" s="211"/>
      <c r="DA150" s="211"/>
      <c r="DB150" s="211"/>
      <c r="DC150" s="211"/>
      <c r="DD150" s="211"/>
      <c r="DE150" s="212"/>
      <c r="DF150" s="217"/>
      <c r="DG150" s="218"/>
      <c r="DH150" s="218"/>
      <c r="DI150" s="218"/>
      <c r="DJ150" s="218"/>
      <c r="DK150" s="218"/>
      <c r="DL150" s="218"/>
      <c r="DM150" s="218"/>
      <c r="DN150" s="218"/>
      <c r="DO150" s="218"/>
      <c r="DP150" s="218"/>
      <c r="DQ150" s="218"/>
      <c r="DR150" s="219"/>
      <c r="DS150" s="217"/>
      <c r="DT150" s="218"/>
      <c r="DU150" s="218"/>
      <c r="DV150" s="218"/>
      <c r="DW150" s="218"/>
      <c r="DX150" s="218"/>
      <c r="DY150" s="218"/>
      <c r="DZ150" s="218"/>
      <c r="EA150" s="218"/>
      <c r="EB150" s="218"/>
      <c r="EC150" s="218"/>
      <c r="ED150" s="218"/>
      <c r="EE150" s="219"/>
      <c r="EF150" s="217"/>
      <c r="EG150" s="218"/>
      <c r="EH150" s="218"/>
      <c r="EI150" s="218"/>
      <c r="EJ150" s="218"/>
      <c r="EK150" s="218"/>
      <c r="EL150" s="218"/>
      <c r="EM150" s="218"/>
      <c r="EN150" s="218"/>
      <c r="EO150" s="218"/>
      <c r="EP150" s="218"/>
      <c r="EQ150" s="218"/>
      <c r="ER150" s="219"/>
      <c r="ES150" s="217"/>
      <c r="ET150" s="218"/>
      <c r="EU150" s="218"/>
      <c r="EV150" s="218"/>
      <c r="EW150" s="218"/>
      <c r="EX150" s="218"/>
      <c r="EY150" s="218"/>
      <c r="EZ150" s="218"/>
      <c r="FA150" s="218"/>
      <c r="FB150" s="218"/>
      <c r="FC150" s="218"/>
      <c r="FD150" s="218"/>
      <c r="FE150" s="220"/>
    </row>
    <row r="151" spans="1:161" ht="11.25" customHeight="1">
      <c r="A151" s="283" t="s">
        <v>308</v>
      </c>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4" t="s">
        <v>309</v>
      </c>
      <c r="BY151" s="285"/>
      <c r="BZ151" s="285"/>
      <c r="CA151" s="285"/>
      <c r="CB151" s="285"/>
      <c r="CC151" s="285"/>
      <c r="CD151" s="285"/>
      <c r="CE151" s="286"/>
      <c r="CF151" s="287" t="s">
        <v>310</v>
      </c>
      <c r="CG151" s="285"/>
      <c r="CH151" s="285"/>
      <c r="CI151" s="285"/>
      <c r="CJ151" s="285"/>
      <c r="CK151" s="285"/>
      <c r="CL151" s="285"/>
      <c r="CM151" s="285"/>
      <c r="CN151" s="285"/>
      <c r="CO151" s="285"/>
      <c r="CP151" s="285"/>
      <c r="CQ151" s="285"/>
      <c r="CR151" s="286"/>
      <c r="CS151" s="213"/>
      <c r="CT151" s="211"/>
      <c r="CU151" s="211"/>
      <c r="CV151" s="211"/>
      <c r="CW151" s="211"/>
      <c r="CX151" s="211"/>
      <c r="CY151" s="211"/>
      <c r="CZ151" s="211"/>
      <c r="DA151" s="211"/>
      <c r="DB151" s="211"/>
      <c r="DC151" s="211"/>
      <c r="DD151" s="211"/>
      <c r="DE151" s="212"/>
      <c r="DF151" s="217"/>
      <c r="DG151" s="218"/>
      <c r="DH151" s="218"/>
      <c r="DI151" s="218"/>
      <c r="DJ151" s="218"/>
      <c r="DK151" s="218"/>
      <c r="DL151" s="218"/>
      <c r="DM151" s="218"/>
      <c r="DN151" s="218"/>
      <c r="DO151" s="218"/>
      <c r="DP151" s="218"/>
      <c r="DQ151" s="218"/>
      <c r="DR151" s="219"/>
      <c r="DS151" s="217"/>
      <c r="DT151" s="218"/>
      <c r="DU151" s="218"/>
      <c r="DV151" s="218"/>
      <c r="DW151" s="218"/>
      <c r="DX151" s="218"/>
      <c r="DY151" s="218"/>
      <c r="DZ151" s="218"/>
      <c r="EA151" s="218"/>
      <c r="EB151" s="218"/>
      <c r="EC151" s="218"/>
      <c r="ED151" s="218"/>
      <c r="EE151" s="219"/>
      <c r="EF151" s="217"/>
      <c r="EG151" s="218"/>
      <c r="EH151" s="218"/>
      <c r="EI151" s="218"/>
      <c r="EJ151" s="218"/>
      <c r="EK151" s="218"/>
      <c r="EL151" s="218"/>
      <c r="EM151" s="218"/>
      <c r="EN151" s="218"/>
      <c r="EO151" s="218"/>
      <c r="EP151" s="218"/>
      <c r="EQ151" s="218"/>
      <c r="ER151" s="219"/>
      <c r="ES151" s="217" t="s">
        <v>21</v>
      </c>
      <c r="ET151" s="218"/>
      <c r="EU151" s="218"/>
      <c r="EV151" s="218"/>
      <c r="EW151" s="218"/>
      <c r="EX151" s="218"/>
      <c r="EY151" s="218"/>
      <c r="EZ151" s="218"/>
      <c r="FA151" s="218"/>
      <c r="FB151" s="218"/>
      <c r="FC151" s="218"/>
      <c r="FD151" s="218"/>
      <c r="FE151" s="220"/>
    </row>
    <row r="152" spans="1:161" ht="3" customHeight="1">
      <c r="A152" s="269" t="s">
        <v>311</v>
      </c>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c r="BC152" s="270"/>
      <c r="BD152" s="270"/>
      <c r="BE152" s="270"/>
      <c r="BF152" s="270"/>
      <c r="BG152" s="270"/>
      <c r="BH152" s="270"/>
      <c r="BI152" s="270"/>
      <c r="BJ152" s="270"/>
      <c r="BK152" s="270"/>
      <c r="BL152" s="270"/>
      <c r="BM152" s="270"/>
      <c r="BN152" s="270"/>
      <c r="BO152" s="270"/>
      <c r="BP152" s="270"/>
      <c r="BQ152" s="270"/>
      <c r="BR152" s="270"/>
      <c r="BS152" s="270"/>
      <c r="BT152" s="270"/>
      <c r="BU152" s="270"/>
      <c r="BV152" s="270"/>
      <c r="BW152" s="270"/>
      <c r="BX152" s="210" t="s">
        <v>312</v>
      </c>
      <c r="BY152" s="211"/>
      <c r="BZ152" s="211"/>
      <c r="CA152" s="211"/>
      <c r="CB152" s="211"/>
      <c r="CC152" s="211"/>
      <c r="CD152" s="211"/>
      <c r="CE152" s="212"/>
      <c r="CF152" s="213"/>
      <c r="CG152" s="211"/>
      <c r="CH152" s="211"/>
      <c r="CI152" s="211"/>
      <c r="CJ152" s="211"/>
      <c r="CK152" s="211"/>
      <c r="CL152" s="211"/>
      <c r="CM152" s="211"/>
      <c r="CN152" s="211"/>
      <c r="CO152" s="211"/>
      <c r="CP152" s="211"/>
      <c r="CQ152" s="211"/>
      <c r="CR152" s="212"/>
      <c r="CS152" s="213"/>
      <c r="CT152" s="211"/>
      <c r="CU152" s="211"/>
      <c r="CV152" s="211"/>
      <c r="CW152" s="211"/>
      <c r="CX152" s="211"/>
      <c r="CY152" s="211"/>
      <c r="CZ152" s="211"/>
      <c r="DA152" s="211"/>
      <c r="DB152" s="211"/>
      <c r="DC152" s="211"/>
      <c r="DD152" s="211"/>
      <c r="DE152" s="212"/>
      <c r="DF152" s="217"/>
      <c r="DG152" s="218"/>
      <c r="DH152" s="218"/>
      <c r="DI152" s="218"/>
      <c r="DJ152" s="218"/>
      <c r="DK152" s="218"/>
      <c r="DL152" s="218"/>
      <c r="DM152" s="218"/>
      <c r="DN152" s="218"/>
      <c r="DO152" s="218"/>
      <c r="DP152" s="218"/>
      <c r="DQ152" s="218"/>
      <c r="DR152" s="219"/>
      <c r="DS152" s="217"/>
      <c r="DT152" s="218"/>
      <c r="DU152" s="218"/>
      <c r="DV152" s="218"/>
      <c r="DW152" s="218"/>
      <c r="DX152" s="218"/>
      <c r="DY152" s="218"/>
      <c r="DZ152" s="218"/>
      <c r="EA152" s="218"/>
      <c r="EB152" s="218"/>
      <c r="EC152" s="218"/>
      <c r="ED152" s="218"/>
      <c r="EE152" s="219"/>
      <c r="EF152" s="217"/>
      <c r="EG152" s="218"/>
      <c r="EH152" s="218"/>
      <c r="EI152" s="218"/>
      <c r="EJ152" s="218"/>
      <c r="EK152" s="218"/>
      <c r="EL152" s="218"/>
      <c r="EM152" s="218"/>
      <c r="EN152" s="218"/>
      <c r="EO152" s="218"/>
      <c r="EP152" s="218"/>
      <c r="EQ152" s="218"/>
      <c r="ER152" s="219"/>
      <c r="ES152" s="217" t="s">
        <v>21</v>
      </c>
      <c r="ET152" s="218"/>
      <c r="EU152" s="218"/>
      <c r="EV152" s="218"/>
      <c r="EW152" s="218"/>
      <c r="EX152" s="218"/>
      <c r="EY152" s="218"/>
      <c r="EZ152" s="218"/>
      <c r="FA152" s="218"/>
      <c r="FB152" s="218"/>
      <c r="FC152" s="218"/>
      <c r="FD152" s="218"/>
      <c r="FE152" s="220"/>
    </row>
    <row r="153" spans="1:161" s="190" customFormat="1" ht="11.25" customHeight="1">
      <c r="A153" s="269" t="s">
        <v>313</v>
      </c>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0"/>
      <c r="BQ153" s="270"/>
      <c r="BR153" s="270"/>
      <c r="BS153" s="270"/>
      <c r="BT153" s="270"/>
      <c r="BU153" s="270"/>
      <c r="BV153" s="270"/>
      <c r="BW153" s="270"/>
      <c r="BX153" s="210" t="s">
        <v>314</v>
      </c>
      <c r="BY153" s="211"/>
      <c r="BZ153" s="211"/>
      <c r="CA153" s="211"/>
      <c r="CB153" s="211"/>
      <c r="CC153" s="211"/>
      <c r="CD153" s="211"/>
      <c r="CE153" s="212"/>
      <c r="CF153" s="213"/>
      <c r="CG153" s="211"/>
      <c r="CH153" s="211"/>
      <c r="CI153" s="211"/>
      <c r="CJ153" s="211"/>
      <c r="CK153" s="211"/>
      <c r="CL153" s="211"/>
      <c r="CM153" s="211"/>
      <c r="CN153" s="211"/>
      <c r="CO153" s="211"/>
      <c r="CP153" s="211"/>
      <c r="CQ153" s="211"/>
      <c r="CR153" s="212"/>
      <c r="CS153" s="213"/>
      <c r="CT153" s="211"/>
      <c r="CU153" s="211"/>
      <c r="CV153" s="211"/>
      <c r="CW153" s="211"/>
      <c r="CX153" s="211"/>
      <c r="CY153" s="211"/>
      <c r="CZ153" s="211"/>
      <c r="DA153" s="211"/>
      <c r="DB153" s="211"/>
      <c r="DC153" s="211"/>
      <c r="DD153" s="211"/>
      <c r="DE153" s="212"/>
      <c r="DF153" s="217"/>
      <c r="DG153" s="218"/>
      <c r="DH153" s="218"/>
      <c r="DI153" s="218"/>
      <c r="DJ153" s="218"/>
      <c r="DK153" s="218"/>
      <c r="DL153" s="218"/>
      <c r="DM153" s="218"/>
      <c r="DN153" s="218"/>
      <c r="DO153" s="218"/>
      <c r="DP153" s="218"/>
      <c r="DQ153" s="218"/>
      <c r="DR153" s="219"/>
      <c r="DS153" s="217"/>
      <c r="DT153" s="218"/>
      <c r="DU153" s="218"/>
      <c r="DV153" s="218"/>
      <c r="DW153" s="218"/>
      <c r="DX153" s="218"/>
      <c r="DY153" s="218"/>
      <c r="DZ153" s="218"/>
      <c r="EA153" s="218"/>
      <c r="EB153" s="218"/>
      <c r="EC153" s="218"/>
      <c r="ED153" s="218"/>
      <c r="EE153" s="219"/>
      <c r="EF153" s="217"/>
      <c r="EG153" s="218"/>
      <c r="EH153" s="218"/>
      <c r="EI153" s="218"/>
      <c r="EJ153" s="218"/>
      <c r="EK153" s="218"/>
      <c r="EL153" s="218"/>
      <c r="EM153" s="218"/>
      <c r="EN153" s="218"/>
      <c r="EO153" s="218"/>
      <c r="EP153" s="218"/>
      <c r="EQ153" s="218"/>
      <c r="ER153" s="219"/>
      <c r="ES153" s="217" t="s">
        <v>21</v>
      </c>
      <c r="ET153" s="218"/>
      <c r="EU153" s="218"/>
      <c r="EV153" s="218"/>
      <c r="EW153" s="218"/>
      <c r="EX153" s="218"/>
      <c r="EY153" s="218"/>
      <c r="EZ153" s="218"/>
      <c r="FA153" s="218"/>
      <c r="FB153" s="218"/>
      <c r="FC153" s="218"/>
      <c r="FD153" s="218"/>
      <c r="FE153" s="220"/>
    </row>
    <row r="154" spans="1:161" s="190" customFormat="1" ht="11.25" customHeight="1">
      <c r="A154" s="269" t="s">
        <v>315</v>
      </c>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c r="BM154" s="270"/>
      <c r="BN154" s="270"/>
      <c r="BO154" s="270"/>
      <c r="BP154" s="270"/>
      <c r="BQ154" s="270"/>
      <c r="BR154" s="270"/>
      <c r="BS154" s="270"/>
      <c r="BT154" s="270"/>
      <c r="BU154" s="270"/>
      <c r="BV154" s="270"/>
      <c r="BW154" s="270"/>
      <c r="BX154" s="210" t="s">
        <v>316</v>
      </c>
      <c r="BY154" s="211"/>
      <c r="BZ154" s="211"/>
      <c r="CA154" s="211"/>
      <c r="CB154" s="211"/>
      <c r="CC154" s="211"/>
      <c r="CD154" s="211"/>
      <c r="CE154" s="212"/>
      <c r="CF154" s="213"/>
      <c r="CG154" s="211"/>
      <c r="CH154" s="211"/>
      <c r="CI154" s="211"/>
      <c r="CJ154" s="211"/>
      <c r="CK154" s="211"/>
      <c r="CL154" s="211"/>
      <c r="CM154" s="211"/>
      <c r="CN154" s="211"/>
      <c r="CO154" s="211"/>
      <c r="CP154" s="211"/>
      <c r="CQ154" s="211"/>
      <c r="CR154" s="212"/>
      <c r="CS154" s="213"/>
      <c r="CT154" s="211"/>
      <c r="CU154" s="211"/>
      <c r="CV154" s="211"/>
      <c r="CW154" s="211"/>
      <c r="CX154" s="211"/>
      <c r="CY154" s="211"/>
      <c r="CZ154" s="211"/>
      <c r="DA154" s="211"/>
      <c r="DB154" s="211"/>
      <c r="DC154" s="211"/>
      <c r="DD154" s="211"/>
      <c r="DE154" s="212"/>
      <c r="DF154" s="217">
        <v>-50000</v>
      </c>
      <c r="DG154" s="218"/>
      <c r="DH154" s="218"/>
      <c r="DI154" s="218"/>
      <c r="DJ154" s="218"/>
      <c r="DK154" s="218"/>
      <c r="DL154" s="218"/>
      <c r="DM154" s="218"/>
      <c r="DN154" s="218"/>
      <c r="DO154" s="218"/>
      <c r="DP154" s="218"/>
      <c r="DQ154" s="218"/>
      <c r="DR154" s="219"/>
      <c r="DS154" s="300">
        <v>-511475.72</v>
      </c>
      <c r="DT154" s="218"/>
      <c r="DU154" s="218"/>
      <c r="DV154" s="218"/>
      <c r="DW154" s="218"/>
      <c r="DX154" s="218"/>
      <c r="DY154" s="218"/>
      <c r="DZ154" s="218"/>
      <c r="EA154" s="218"/>
      <c r="EB154" s="218"/>
      <c r="EC154" s="218"/>
      <c r="ED154" s="218"/>
      <c r="EE154" s="219"/>
      <c r="EF154" s="300">
        <v>-511475.72</v>
      </c>
      <c r="EG154" s="218"/>
      <c r="EH154" s="218"/>
      <c r="EI154" s="218"/>
      <c r="EJ154" s="218"/>
      <c r="EK154" s="218"/>
      <c r="EL154" s="218"/>
      <c r="EM154" s="218"/>
      <c r="EN154" s="218"/>
      <c r="EO154" s="218"/>
      <c r="EP154" s="218"/>
      <c r="EQ154" s="218"/>
      <c r="ER154" s="219"/>
      <c r="ES154" s="217" t="s">
        <v>21</v>
      </c>
      <c r="ET154" s="218"/>
      <c r="EU154" s="218"/>
      <c r="EV154" s="218"/>
      <c r="EW154" s="218"/>
      <c r="EX154" s="218"/>
      <c r="EY154" s="218"/>
      <c r="EZ154" s="218"/>
      <c r="FA154" s="218"/>
      <c r="FB154" s="218"/>
      <c r="FC154" s="218"/>
      <c r="FD154" s="218"/>
      <c r="FE154" s="220"/>
    </row>
    <row r="155" spans="1:161" s="190" customFormat="1" ht="11.25" customHeight="1">
      <c r="A155" s="283" t="s">
        <v>317</v>
      </c>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4" t="s">
        <v>318</v>
      </c>
      <c r="BY155" s="285"/>
      <c r="BZ155" s="285"/>
      <c r="CA155" s="285"/>
      <c r="CB155" s="285"/>
      <c r="CC155" s="285"/>
      <c r="CD155" s="285"/>
      <c r="CE155" s="286"/>
      <c r="CF155" s="287" t="s">
        <v>21</v>
      </c>
      <c r="CG155" s="285"/>
      <c r="CH155" s="285"/>
      <c r="CI155" s="285"/>
      <c r="CJ155" s="285"/>
      <c r="CK155" s="285"/>
      <c r="CL155" s="285"/>
      <c r="CM155" s="285"/>
      <c r="CN155" s="285"/>
      <c r="CO155" s="285"/>
      <c r="CP155" s="285"/>
      <c r="CQ155" s="285"/>
      <c r="CR155" s="286"/>
      <c r="CS155" s="213"/>
      <c r="CT155" s="211"/>
      <c r="CU155" s="211"/>
      <c r="CV155" s="211"/>
      <c r="CW155" s="211"/>
      <c r="CX155" s="211"/>
      <c r="CY155" s="211"/>
      <c r="CZ155" s="211"/>
      <c r="DA155" s="211"/>
      <c r="DB155" s="211"/>
      <c r="DC155" s="211"/>
      <c r="DD155" s="211"/>
      <c r="DE155" s="212"/>
      <c r="DF155" s="217"/>
      <c r="DG155" s="218"/>
      <c r="DH155" s="218"/>
      <c r="DI155" s="218"/>
      <c r="DJ155" s="218"/>
      <c r="DK155" s="218"/>
      <c r="DL155" s="218"/>
      <c r="DM155" s="218"/>
      <c r="DN155" s="218"/>
      <c r="DO155" s="218"/>
      <c r="DP155" s="218"/>
      <c r="DQ155" s="218"/>
      <c r="DR155" s="219"/>
      <c r="DS155" s="217"/>
      <c r="DT155" s="218"/>
      <c r="DU155" s="218"/>
      <c r="DV155" s="218"/>
      <c r="DW155" s="218"/>
      <c r="DX155" s="218"/>
      <c r="DY155" s="218"/>
      <c r="DZ155" s="218"/>
      <c r="EA155" s="218"/>
      <c r="EB155" s="218"/>
      <c r="EC155" s="218"/>
      <c r="ED155" s="218"/>
      <c r="EE155" s="219"/>
      <c r="EF155" s="217"/>
      <c r="EG155" s="218"/>
      <c r="EH155" s="218"/>
      <c r="EI155" s="218"/>
      <c r="EJ155" s="218"/>
      <c r="EK155" s="218"/>
      <c r="EL155" s="218"/>
      <c r="EM155" s="218"/>
      <c r="EN155" s="218"/>
      <c r="EO155" s="218"/>
      <c r="EP155" s="218"/>
      <c r="EQ155" s="218"/>
      <c r="ER155" s="219"/>
      <c r="ES155" s="217" t="s">
        <v>21</v>
      </c>
      <c r="ET155" s="218"/>
      <c r="EU155" s="218"/>
      <c r="EV155" s="218"/>
      <c r="EW155" s="218"/>
      <c r="EX155" s="218"/>
      <c r="EY155" s="218"/>
      <c r="EZ155" s="218"/>
      <c r="FA155" s="218"/>
      <c r="FB155" s="218"/>
      <c r="FC155" s="218"/>
      <c r="FD155" s="218"/>
      <c r="FE155" s="220"/>
    </row>
    <row r="156" spans="1:161" s="190" customFormat="1" ht="10.5" customHeight="1">
      <c r="A156" s="269" t="s">
        <v>319</v>
      </c>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270"/>
      <c r="BP156" s="270"/>
      <c r="BQ156" s="270"/>
      <c r="BR156" s="270"/>
      <c r="BS156" s="270"/>
      <c r="BT156" s="270"/>
      <c r="BU156" s="270"/>
      <c r="BV156" s="270"/>
      <c r="BW156" s="270"/>
      <c r="BX156" s="210" t="s">
        <v>320</v>
      </c>
      <c r="BY156" s="211"/>
      <c r="BZ156" s="211"/>
      <c r="CA156" s="211"/>
      <c r="CB156" s="211"/>
      <c r="CC156" s="211"/>
      <c r="CD156" s="211"/>
      <c r="CE156" s="212"/>
      <c r="CF156" s="213" t="s">
        <v>321</v>
      </c>
      <c r="CG156" s="211"/>
      <c r="CH156" s="211"/>
      <c r="CI156" s="211"/>
      <c r="CJ156" s="211"/>
      <c r="CK156" s="211"/>
      <c r="CL156" s="211"/>
      <c r="CM156" s="211"/>
      <c r="CN156" s="211"/>
      <c r="CO156" s="211"/>
      <c r="CP156" s="211"/>
      <c r="CQ156" s="211"/>
      <c r="CR156" s="212"/>
      <c r="CS156" s="213"/>
      <c r="CT156" s="211"/>
      <c r="CU156" s="211"/>
      <c r="CV156" s="211"/>
      <c r="CW156" s="211"/>
      <c r="CX156" s="211"/>
      <c r="CY156" s="211"/>
      <c r="CZ156" s="211"/>
      <c r="DA156" s="211"/>
      <c r="DB156" s="211"/>
      <c r="DC156" s="211"/>
      <c r="DD156" s="211"/>
      <c r="DE156" s="212"/>
      <c r="DF156" s="217"/>
      <c r="DG156" s="218"/>
      <c r="DH156" s="218"/>
      <c r="DI156" s="218"/>
      <c r="DJ156" s="218"/>
      <c r="DK156" s="218"/>
      <c r="DL156" s="218"/>
      <c r="DM156" s="218"/>
      <c r="DN156" s="218"/>
      <c r="DO156" s="218"/>
      <c r="DP156" s="218"/>
      <c r="DQ156" s="218"/>
      <c r="DR156" s="219"/>
      <c r="DS156" s="217"/>
      <c r="DT156" s="218"/>
      <c r="DU156" s="218"/>
      <c r="DV156" s="218"/>
      <c r="DW156" s="218"/>
      <c r="DX156" s="218"/>
      <c r="DY156" s="218"/>
      <c r="DZ156" s="218"/>
      <c r="EA156" s="218"/>
      <c r="EB156" s="218"/>
      <c r="EC156" s="218"/>
      <c r="ED156" s="218"/>
      <c r="EE156" s="219"/>
      <c r="EF156" s="217"/>
      <c r="EG156" s="218"/>
      <c r="EH156" s="218"/>
      <c r="EI156" s="218"/>
      <c r="EJ156" s="218"/>
      <c r="EK156" s="218"/>
      <c r="EL156" s="218"/>
      <c r="EM156" s="218"/>
      <c r="EN156" s="218"/>
      <c r="EO156" s="218"/>
      <c r="EP156" s="218"/>
      <c r="EQ156" s="218"/>
      <c r="ER156" s="219"/>
      <c r="ES156" s="217" t="s">
        <v>21</v>
      </c>
      <c r="ET156" s="218"/>
      <c r="EU156" s="218"/>
      <c r="EV156" s="218"/>
      <c r="EW156" s="218"/>
      <c r="EX156" s="218"/>
      <c r="EY156" s="218"/>
      <c r="EZ156" s="218"/>
      <c r="FA156" s="218"/>
      <c r="FB156" s="218"/>
      <c r="FC156" s="218"/>
      <c r="FD156" s="218"/>
      <c r="FE156" s="220"/>
    </row>
    <row r="157" spans="1:161" s="190" customFormat="1" ht="10.5" customHeight="1" thickBot="1">
      <c r="A157" s="269"/>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270"/>
      <c r="BP157" s="270"/>
      <c r="BQ157" s="270"/>
      <c r="BR157" s="270"/>
      <c r="BS157" s="270"/>
      <c r="BT157" s="270"/>
      <c r="BU157" s="270"/>
      <c r="BV157" s="270"/>
      <c r="BW157" s="270"/>
      <c r="BX157" s="271"/>
      <c r="BY157" s="272"/>
      <c r="BZ157" s="272"/>
      <c r="CA157" s="272"/>
      <c r="CB157" s="272"/>
      <c r="CC157" s="272"/>
      <c r="CD157" s="272"/>
      <c r="CE157" s="273"/>
      <c r="CF157" s="274"/>
      <c r="CG157" s="272"/>
      <c r="CH157" s="272"/>
      <c r="CI157" s="272"/>
      <c r="CJ157" s="272"/>
      <c r="CK157" s="272"/>
      <c r="CL157" s="272"/>
      <c r="CM157" s="272"/>
      <c r="CN157" s="272"/>
      <c r="CO157" s="272"/>
      <c r="CP157" s="272"/>
      <c r="CQ157" s="272"/>
      <c r="CR157" s="273"/>
      <c r="CS157" s="274"/>
      <c r="CT157" s="272"/>
      <c r="CU157" s="272"/>
      <c r="CV157" s="272"/>
      <c r="CW157" s="272"/>
      <c r="CX157" s="272"/>
      <c r="CY157" s="272"/>
      <c r="CZ157" s="272"/>
      <c r="DA157" s="272"/>
      <c r="DB157" s="272"/>
      <c r="DC157" s="272"/>
      <c r="DD157" s="272"/>
      <c r="DE157" s="273"/>
      <c r="DF157" s="275">
        <f>DF30-DF58+DF154</f>
        <v>0</v>
      </c>
      <c r="DG157" s="276"/>
      <c r="DH157" s="276"/>
      <c r="DI157" s="276"/>
      <c r="DJ157" s="276"/>
      <c r="DK157" s="276"/>
      <c r="DL157" s="276"/>
      <c r="DM157" s="276"/>
      <c r="DN157" s="276"/>
      <c r="DO157" s="276"/>
      <c r="DP157" s="276"/>
      <c r="DQ157" s="276"/>
      <c r="DR157" s="277"/>
      <c r="DS157" s="275">
        <v>0</v>
      </c>
      <c r="DT157" s="276"/>
      <c r="DU157" s="276"/>
      <c r="DV157" s="276"/>
      <c r="DW157" s="276"/>
      <c r="DX157" s="276"/>
      <c r="DY157" s="276"/>
      <c r="DZ157" s="276"/>
      <c r="EA157" s="276"/>
      <c r="EB157" s="276"/>
      <c r="EC157" s="276"/>
      <c r="ED157" s="276"/>
      <c r="EE157" s="277"/>
      <c r="EF157" s="275">
        <v>0</v>
      </c>
      <c r="EG157" s="276"/>
      <c r="EH157" s="276"/>
      <c r="EI157" s="276"/>
      <c r="EJ157" s="276"/>
      <c r="EK157" s="276"/>
      <c r="EL157" s="276"/>
      <c r="EM157" s="276"/>
      <c r="EN157" s="276"/>
      <c r="EO157" s="276"/>
      <c r="EP157" s="276"/>
      <c r="EQ157" s="276"/>
      <c r="ER157" s="277"/>
      <c r="ES157" s="275"/>
      <c r="ET157" s="276"/>
      <c r="EU157" s="276"/>
      <c r="EV157" s="276"/>
      <c r="EW157" s="276"/>
      <c r="EX157" s="276"/>
      <c r="EY157" s="276"/>
      <c r="EZ157" s="276"/>
      <c r="FA157" s="276"/>
      <c r="FB157" s="276"/>
      <c r="FC157" s="276"/>
      <c r="FD157" s="276"/>
      <c r="FE157" s="278"/>
    </row>
    <row r="158" spans="1:161" s="190" customFormat="1" ht="10.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3"/>
      <c r="AU158" s="193"/>
      <c r="AV158" s="193"/>
      <c r="AW158" s="193"/>
      <c r="AX158" s="193"/>
      <c r="AY158" s="193"/>
      <c r="AZ158" s="193"/>
      <c r="BA158" s="193"/>
      <c r="BB158" s="193"/>
      <c r="BC158" s="193"/>
      <c r="BD158" s="193"/>
      <c r="BE158" s="193"/>
      <c r="BF158" s="193"/>
      <c r="BG158" s="193"/>
      <c r="BH158" s="193"/>
      <c r="BI158" s="193"/>
      <c r="BJ158" s="193"/>
      <c r="BK158" s="193"/>
      <c r="BL158" s="193"/>
      <c r="BM158" s="193"/>
      <c r="BN158" s="193"/>
      <c r="BO158" s="193"/>
      <c r="BP158" s="193"/>
      <c r="BQ158" s="193"/>
      <c r="BR158" s="193"/>
      <c r="BS158" s="193"/>
      <c r="BT158" s="193"/>
      <c r="BU158" s="193"/>
      <c r="BV158" s="193"/>
      <c r="BW158" s="193"/>
      <c r="BX158" s="193"/>
      <c r="BY158" s="193"/>
      <c r="BZ158" s="193"/>
      <c r="CA158" s="193"/>
      <c r="CB158" s="193"/>
      <c r="CC158" s="193"/>
      <c r="CD158" s="193"/>
      <c r="CE158" s="193"/>
      <c r="CF158" s="193"/>
      <c r="CG158" s="193"/>
      <c r="CH158" s="193"/>
      <c r="CI158" s="193"/>
      <c r="CJ158" s="193"/>
      <c r="CK158" s="193"/>
      <c r="CL158" s="193"/>
      <c r="CM158" s="193"/>
      <c r="CN158" s="193"/>
      <c r="CO158" s="193"/>
      <c r="CP158" s="193"/>
      <c r="CQ158" s="193"/>
      <c r="CR158" s="193"/>
      <c r="CS158" s="193"/>
      <c r="CT158" s="193"/>
      <c r="CU158" s="193"/>
      <c r="CV158" s="193"/>
      <c r="CW158" s="193"/>
      <c r="CX158" s="193"/>
      <c r="CY158" s="193"/>
      <c r="CZ158" s="193"/>
      <c r="DA158" s="193"/>
      <c r="DB158" s="193"/>
      <c r="DC158" s="193"/>
      <c r="DD158" s="193"/>
      <c r="DE158" s="193"/>
      <c r="DF158" s="193"/>
      <c r="DG158" s="193"/>
      <c r="DH158" s="193"/>
      <c r="DI158" s="193"/>
      <c r="DJ158" s="193"/>
      <c r="DK158" s="193"/>
      <c r="DL158" s="193"/>
      <c r="DM158" s="193"/>
      <c r="DN158" s="193"/>
      <c r="DO158" s="193"/>
      <c r="DP158" s="193"/>
      <c r="DQ158" s="193"/>
      <c r="DR158" s="193"/>
      <c r="DS158" s="193"/>
      <c r="DT158" s="193"/>
      <c r="DU158" s="193"/>
      <c r="DV158" s="193"/>
      <c r="DW158" s="193"/>
      <c r="DX158" s="193"/>
      <c r="DY158" s="193"/>
      <c r="DZ158" s="193"/>
      <c r="EA158" s="193"/>
      <c r="EB158" s="193"/>
      <c r="EC158" s="193"/>
      <c r="ED158" s="193"/>
      <c r="EE158" s="193"/>
      <c r="EF158" s="193"/>
      <c r="EG158" s="193"/>
      <c r="EH158" s="193"/>
      <c r="EI158" s="193"/>
      <c r="EJ158" s="193"/>
      <c r="EK158" s="193"/>
      <c r="EL158" s="193"/>
      <c r="EM158" s="193"/>
      <c r="EN158" s="193"/>
      <c r="EO158" s="193"/>
      <c r="EP158" s="193"/>
      <c r="EQ158" s="193"/>
      <c r="ER158" s="193"/>
      <c r="ES158" s="193"/>
      <c r="ET158" s="193"/>
      <c r="EU158" s="193"/>
      <c r="EV158" s="193"/>
      <c r="EW158" s="193"/>
      <c r="EX158" s="193"/>
      <c r="EY158" s="193"/>
      <c r="EZ158" s="193"/>
      <c r="FA158" s="193"/>
      <c r="FB158" s="193"/>
      <c r="FC158" s="193"/>
      <c r="FD158" s="193"/>
      <c r="FE158" s="193"/>
    </row>
    <row r="159" spans="1:161" s="190" customFormat="1" ht="19.5" customHeight="1">
      <c r="A159" s="288" t="s">
        <v>322</v>
      </c>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row>
    <row r="160" spans="1:161" s="190" customFormat="1" ht="10.5" customHeight="1">
      <c r="A160" s="288" t="s">
        <v>323</v>
      </c>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row>
    <row r="161" spans="1:161" s="190" customFormat="1" ht="36" customHeight="1">
      <c r="A161" s="288" t="s">
        <v>324</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row>
    <row r="162" spans="1:161" s="190" customFormat="1" ht="24" customHeight="1">
      <c r="A162" s="288" t="s">
        <v>325</v>
      </c>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row>
    <row r="163" spans="1:161" s="190" customFormat="1" ht="33" customHeight="1">
      <c r="A163" s="288" t="s">
        <v>326</v>
      </c>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row>
    <row r="164" spans="1:161" s="190" customFormat="1" ht="23.25" customHeight="1">
      <c r="A164" s="288" t="s">
        <v>327</v>
      </c>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row>
    <row r="165" spans="1:161" s="190" customFormat="1" ht="11.25" customHeight="1">
      <c r="A165" s="279" t="s">
        <v>328</v>
      </c>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79"/>
      <c r="AY165" s="279"/>
      <c r="AZ165" s="279"/>
      <c r="BA165" s="279"/>
      <c r="BB165" s="279"/>
      <c r="BC165" s="279"/>
      <c r="BD165" s="279"/>
      <c r="BE165" s="279"/>
      <c r="BF165" s="279"/>
      <c r="BG165" s="279"/>
      <c r="BH165" s="279"/>
      <c r="BI165" s="279"/>
      <c r="BJ165" s="279"/>
      <c r="BK165" s="279"/>
      <c r="BL165" s="279"/>
      <c r="BM165" s="279"/>
      <c r="BN165" s="279"/>
      <c r="BO165" s="279"/>
      <c r="BP165" s="279"/>
      <c r="BQ165" s="279"/>
      <c r="BR165" s="279"/>
      <c r="BS165" s="279"/>
      <c r="BT165" s="279"/>
      <c r="BU165" s="279"/>
      <c r="BV165" s="279"/>
      <c r="BW165" s="279"/>
      <c r="BX165" s="279"/>
      <c r="BY165" s="279"/>
      <c r="BZ165" s="279"/>
      <c r="CA165" s="279"/>
      <c r="CB165" s="279"/>
      <c r="CC165" s="279"/>
      <c r="CD165" s="279"/>
      <c r="CE165" s="279"/>
      <c r="CF165" s="279"/>
      <c r="CG165" s="279"/>
      <c r="CH165" s="279"/>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79"/>
      <c r="DF165" s="279"/>
      <c r="DG165" s="279"/>
      <c r="DH165" s="279"/>
      <c r="DI165" s="279"/>
      <c r="DJ165" s="279"/>
      <c r="DK165" s="279"/>
      <c r="DL165" s="279"/>
      <c r="DM165" s="279"/>
      <c r="DN165" s="279"/>
      <c r="DO165" s="279"/>
      <c r="DP165" s="279"/>
      <c r="DQ165" s="279"/>
      <c r="DR165" s="279"/>
      <c r="DS165" s="279"/>
      <c r="DT165" s="279"/>
      <c r="DU165" s="279"/>
      <c r="DV165" s="279"/>
      <c r="DW165" s="279"/>
      <c r="DX165" s="279"/>
      <c r="DY165" s="279"/>
      <c r="DZ165" s="279"/>
      <c r="EA165" s="279"/>
      <c r="EB165" s="279"/>
      <c r="EC165" s="279"/>
      <c r="ED165" s="279"/>
      <c r="EE165" s="279"/>
      <c r="EF165" s="279"/>
      <c r="EG165" s="279"/>
      <c r="EH165" s="279"/>
      <c r="EI165" s="279"/>
      <c r="EJ165" s="279"/>
      <c r="EK165" s="279"/>
      <c r="EL165" s="279"/>
      <c r="EM165" s="279"/>
      <c r="EN165" s="279"/>
      <c r="EO165" s="279"/>
      <c r="EP165" s="279"/>
      <c r="EQ165" s="279"/>
      <c r="ER165" s="279"/>
      <c r="ES165" s="279"/>
      <c r="ET165" s="279"/>
      <c r="EU165" s="279"/>
      <c r="EV165" s="279"/>
      <c r="EW165" s="279"/>
      <c r="EX165" s="279"/>
      <c r="EY165" s="279"/>
      <c r="EZ165" s="279"/>
      <c r="FA165" s="279"/>
      <c r="FB165" s="279"/>
      <c r="FC165" s="279"/>
      <c r="FD165" s="279"/>
      <c r="FE165" s="279"/>
    </row>
    <row r="166" spans="1:161" s="190" customFormat="1" ht="32.25" customHeight="1">
      <c r="A166" s="288" t="s">
        <v>329</v>
      </c>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row>
    <row r="167" spans="1:161" ht="3" customHeight="1">
      <c r="A167" s="279" t="s">
        <v>330</v>
      </c>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79"/>
      <c r="BE167" s="279"/>
      <c r="BF167" s="279"/>
      <c r="BG167" s="279"/>
      <c r="BH167" s="279"/>
      <c r="BI167" s="279"/>
      <c r="BJ167" s="279"/>
      <c r="BK167" s="279"/>
      <c r="BL167" s="279"/>
      <c r="BM167" s="279"/>
      <c r="BN167" s="279"/>
      <c r="BO167" s="279"/>
      <c r="BP167" s="279"/>
      <c r="BQ167" s="279"/>
      <c r="BR167" s="279"/>
      <c r="BS167" s="279"/>
      <c r="BT167" s="279"/>
      <c r="BU167" s="279"/>
      <c r="BV167" s="279"/>
      <c r="BW167" s="279"/>
      <c r="BX167" s="279"/>
      <c r="BY167" s="279"/>
      <c r="BZ167" s="279"/>
      <c r="CA167" s="279"/>
      <c r="CB167" s="279"/>
      <c r="CC167" s="279"/>
      <c r="CD167" s="279"/>
      <c r="CE167" s="279"/>
      <c r="CF167" s="279"/>
      <c r="CG167" s="279"/>
      <c r="CH167" s="279"/>
      <c r="CI167" s="279"/>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79"/>
      <c r="DF167" s="279"/>
      <c r="DG167" s="279"/>
      <c r="DH167" s="279"/>
      <c r="DI167" s="279"/>
      <c r="DJ167" s="279"/>
      <c r="DK167" s="279"/>
      <c r="DL167" s="279"/>
      <c r="DM167" s="279"/>
      <c r="DN167" s="279"/>
      <c r="DO167" s="279"/>
      <c r="DP167" s="279"/>
      <c r="DQ167" s="279"/>
      <c r="DR167" s="279"/>
      <c r="DS167" s="279"/>
      <c r="DT167" s="279"/>
      <c r="DU167" s="279"/>
      <c r="DV167" s="279"/>
      <c r="DW167" s="279"/>
      <c r="DX167" s="279"/>
      <c r="DY167" s="279"/>
      <c r="DZ167" s="279"/>
      <c r="EA167" s="279"/>
      <c r="EB167" s="279"/>
      <c r="EC167" s="279"/>
      <c r="ED167" s="279"/>
      <c r="EE167" s="279"/>
      <c r="EF167" s="279"/>
      <c r="EG167" s="279"/>
      <c r="EH167" s="279"/>
      <c r="EI167" s="279"/>
      <c r="EJ167" s="279"/>
      <c r="EK167" s="279"/>
      <c r="EL167" s="279"/>
      <c r="EM167" s="279"/>
      <c r="EN167" s="279"/>
      <c r="EO167" s="279"/>
      <c r="EP167" s="279"/>
      <c r="EQ167" s="279"/>
      <c r="ER167" s="279"/>
      <c r="ES167" s="279"/>
      <c r="ET167" s="279"/>
      <c r="EU167" s="279"/>
      <c r="EV167" s="279"/>
      <c r="EW167" s="279"/>
      <c r="EX167" s="279"/>
      <c r="EY167" s="279"/>
      <c r="EZ167" s="279"/>
      <c r="FA167" s="279"/>
      <c r="FB167" s="279"/>
      <c r="FC167" s="279"/>
      <c r="FD167" s="279"/>
      <c r="FE167" s="279"/>
    </row>
    <row r="168" spans="1:161">
      <c r="A168" s="279" t="s">
        <v>331</v>
      </c>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79"/>
      <c r="AL168" s="279"/>
      <c r="AM168" s="279"/>
      <c r="AN168" s="279"/>
      <c r="AO168" s="279"/>
      <c r="AP168" s="279"/>
      <c r="AQ168" s="279"/>
      <c r="AR168" s="279"/>
      <c r="AS168" s="279"/>
      <c r="AT168" s="279"/>
      <c r="AU168" s="279"/>
      <c r="AV168" s="279"/>
      <c r="AW168" s="279"/>
      <c r="AX168" s="279"/>
      <c r="AY168" s="279"/>
      <c r="AZ168" s="279"/>
      <c r="BA168" s="279"/>
      <c r="BB168" s="279"/>
      <c r="BC168" s="279"/>
      <c r="BD168" s="279"/>
      <c r="BE168" s="279"/>
      <c r="BF168" s="279"/>
      <c r="BG168" s="279"/>
      <c r="BH168" s="279"/>
      <c r="BI168" s="279"/>
      <c r="BJ168" s="279"/>
      <c r="BK168" s="279"/>
      <c r="BL168" s="279"/>
      <c r="BM168" s="279"/>
      <c r="BN168" s="279"/>
      <c r="BO168" s="279"/>
      <c r="BP168" s="279"/>
      <c r="BQ168" s="279"/>
      <c r="BR168" s="279"/>
      <c r="BS168" s="279"/>
      <c r="BT168" s="279"/>
      <c r="BU168" s="279"/>
      <c r="BV168" s="279"/>
      <c r="BW168" s="279"/>
      <c r="BX168" s="279"/>
      <c r="BY168" s="279"/>
      <c r="BZ168" s="279"/>
      <c r="CA168" s="279"/>
      <c r="CB168" s="279"/>
      <c r="CC168" s="279"/>
      <c r="CD168" s="279"/>
      <c r="CE168" s="279"/>
      <c r="CF168" s="279"/>
      <c r="CG168" s="279"/>
      <c r="CH168" s="279"/>
      <c r="CI168" s="279"/>
      <c r="CJ168" s="279"/>
      <c r="CK168" s="279"/>
      <c r="CL168" s="279"/>
      <c r="CM168" s="279"/>
      <c r="CN168" s="279"/>
      <c r="CO168" s="279"/>
      <c r="CP168" s="279"/>
      <c r="CQ168" s="279"/>
      <c r="CR168" s="279"/>
      <c r="CS168" s="279"/>
      <c r="CT168" s="279"/>
      <c r="CU168" s="279"/>
      <c r="CV168" s="279"/>
      <c r="CW168" s="279"/>
      <c r="CX168" s="279"/>
      <c r="CY168" s="279"/>
      <c r="CZ168" s="279"/>
      <c r="DA168" s="279"/>
      <c r="DB168" s="279"/>
      <c r="DC168" s="279"/>
      <c r="DD168" s="279"/>
      <c r="DE168" s="279"/>
      <c r="DF168" s="279"/>
      <c r="DG168" s="279"/>
      <c r="DH168" s="279"/>
      <c r="DI168" s="279"/>
      <c r="DJ168" s="279"/>
      <c r="DK168" s="279"/>
      <c r="DL168" s="279"/>
      <c r="DM168" s="279"/>
      <c r="DN168" s="279"/>
      <c r="DO168" s="279"/>
      <c r="DP168" s="279"/>
      <c r="DQ168" s="279"/>
      <c r="DR168" s="279"/>
      <c r="DS168" s="279"/>
      <c r="DT168" s="279"/>
      <c r="DU168" s="279"/>
      <c r="DV168" s="279"/>
      <c r="DW168" s="279"/>
      <c r="DX168" s="279"/>
      <c r="DY168" s="279"/>
      <c r="DZ168" s="279"/>
      <c r="EA168" s="279"/>
      <c r="EB168" s="279"/>
      <c r="EC168" s="279"/>
      <c r="ED168" s="279"/>
      <c r="EE168" s="279"/>
      <c r="EF168" s="279"/>
      <c r="EG168" s="279"/>
      <c r="EH168" s="279"/>
      <c r="EI168" s="279"/>
      <c r="EJ168" s="279"/>
      <c r="EK168" s="279"/>
      <c r="EL168" s="279"/>
      <c r="EM168" s="279"/>
      <c r="EN168" s="279"/>
      <c r="EO168" s="279"/>
      <c r="EP168" s="279"/>
      <c r="EQ168" s="279"/>
      <c r="ER168" s="279"/>
      <c r="ES168" s="279"/>
      <c r="ET168" s="279"/>
      <c r="EU168" s="279"/>
      <c r="EV168" s="279"/>
      <c r="EW168" s="279"/>
      <c r="EX168" s="279"/>
      <c r="EY168" s="279"/>
      <c r="EZ168" s="279"/>
      <c r="FA168" s="279"/>
      <c r="FB168" s="279"/>
      <c r="FC168" s="279"/>
      <c r="FD168" s="279"/>
      <c r="FE168" s="279"/>
    </row>
    <row r="169" spans="1:161">
      <c r="A169" s="279" t="s">
        <v>332</v>
      </c>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79"/>
      <c r="AP169" s="279"/>
      <c r="AQ169" s="279"/>
      <c r="AR169" s="279"/>
      <c r="AS169" s="279"/>
      <c r="AT169" s="279"/>
      <c r="AU169" s="279"/>
      <c r="AV169" s="279"/>
      <c r="AW169" s="279"/>
      <c r="AX169" s="279"/>
      <c r="AY169" s="279"/>
      <c r="AZ169" s="279"/>
      <c r="BA169" s="279"/>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c r="DF169" s="279"/>
      <c r="DG169" s="279"/>
      <c r="DH169" s="279"/>
      <c r="DI169" s="279"/>
      <c r="DJ169" s="279"/>
      <c r="DK169" s="279"/>
      <c r="DL169" s="279"/>
      <c r="DM169" s="279"/>
      <c r="DN169" s="279"/>
      <c r="DO169" s="279"/>
      <c r="DP169" s="279"/>
      <c r="DQ169" s="279"/>
      <c r="DR169" s="279"/>
      <c r="DS169" s="279"/>
      <c r="DT169" s="279"/>
      <c r="DU169" s="279"/>
      <c r="DV169" s="279"/>
      <c r="DW169" s="279"/>
      <c r="DX169" s="279"/>
      <c r="DY169" s="279"/>
      <c r="DZ169" s="279"/>
      <c r="EA169" s="279"/>
      <c r="EB169" s="279"/>
      <c r="EC169" s="279"/>
      <c r="ED169" s="279"/>
      <c r="EE169" s="279"/>
      <c r="EF169" s="279"/>
      <c r="EG169" s="279"/>
      <c r="EH169" s="279"/>
      <c r="EI169" s="279"/>
      <c r="EJ169" s="279"/>
      <c r="EK169" s="279"/>
      <c r="EL169" s="279"/>
      <c r="EM169" s="279"/>
      <c r="EN169" s="279"/>
      <c r="EO169" s="279"/>
      <c r="EP169" s="279"/>
      <c r="EQ169" s="279"/>
      <c r="ER169" s="279"/>
      <c r="ES169" s="279"/>
      <c r="ET169" s="279"/>
      <c r="EU169" s="279"/>
      <c r="EV169" s="279"/>
      <c r="EW169" s="279"/>
      <c r="EX169" s="279"/>
      <c r="EY169" s="279"/>
      <c r="EZ169" s="279"/>
      <c r="FA169" s="279"/>
      <c r="FB169" s="279"/>
      <c r="FC169" s="279"/>
      <c r="FD169" s="279"/>
      <c r="FE169" s="279"/>
    </row>
    <row r="170" spans="1:161">
      <c r="A170" s="289" t="s">
        <v>333</v>
      </c>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c r="BO170" s="289"/>
      <c r="BP170" s="289"/>
      <c r="BQ170" s="289"/>
      <c r="BR170" s="289"/>
      <c r="BS170" s="289"/>
      <c r="BT170" s="289"/>
      <c r="BU170" s="289"/>
      <c r="BV170" s="289"/>
      <c r="BW170" s="289"/>
      <c r="BX170" s="289"/>
      <c r="BY170" s="289"/>
      <c r="BZ170" s="289"/>
      <c r="CA170" s="289"/>
      <c r="CB170" s="289"/>
      <c r="CC170" s="289"/>
      <c r="CD170" s="289"/>
      <c r="CE170" s="289"/>
      <c r="CF170" s="289"/>
      <c r="CG170" s="289"/>
      <c r="CH170" s="289"/>
      <c r="CI170" s="289"/>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289"/>
      <c r="EA170" s="289"/>
      <c r="EB170" s="289"/>
      <c r="EC170" s="289"/>
      <c r="ED170" s="289"/>
      <c r="EE170" s="289"/>
      <c r="EF170" s="289"/>
      <c r="EG170" s="289"/>
      <c r="EH170" s="289"/>
      <c r="EI170" s="289"/>
      <c r="EJ170" s="289"/>
      <c r="EK170" s="289"/>
      <c r="EL170" s="289"/>
      <c r="EM170" s="289"/>
      <c r="EN170" s="289"/>
      <c r="EO170" s="289"/>
      <c r="EP170" s="289"/>
      <c r="EQ170" s="289"/>
      <c r="ER170" s="289"/>
      <c r="ES170" s="289"/>
      <c r="ET170" s="289"/>
      <c r="EU170" s="289"/>
      <c r="EV170" s="289"/>
      <c r="EW170" s="289"/>
      <c r="EX170" s="289"/>
      <c r="EY170" s="289"/>
      <c r="EZ170" s="289"/>
      <c r="FA170" s="289"/>
      <c r="FB170" s="289"/>
      <c r="FC170" s="289"/>
      <c r="FD170" s="289"/>
      <c r="FE170" s="289"/>
    </row>
    <row r="171" spans="1:161">
      <c r="A171" s="288" t="s">
        <v>334</v>
      </c>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row>
    <row r="172" spans="1:161">
      <c r="A172" s="279" t="s">
        <v>335</v>
      </c>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79"/>
      <c r="AY172" s="279"/>
      <c r="AZ172" s="279"/>
      <c r="BA172" s="279"/>
      <c r="BB172" s="279"/>
      <c r="BC172" s="279"/>
      <c r="BD172" s="279"/>
      <c r="BE172" s="279"/>
      <c r="BF172" s="279"/>
      <c r="BG172" s="279"/>
      <c r="BH172" s="279"/>
      <c r="BI172" s="279"/>
      <c r="BJ172" s="279"/>
      <c r="BK172" s="279"/>
      <c r="BL172" s="279"/>
      <c r="BM172" s="279"/>
      <c r="BN172" s="279"/>
      <c r="BO172" s="279"/>
      <c r="BP172" s="279"/>
      <c r="BQ172" s="279"/>
      <c r="BR172" s="279"/>
      <c r="BS172" s="279"/>
      <c r="BT172" s="279"/>
      <c r="BU172" s="279"/>
      <c r="BV172" s="279"/>
      <c r="BW172" s="279"/>
      <c r="BX172" s="279"/>
      <c r="BY172" s="279"/>
      <c r="BZ172" s="279"/>
      <c r="CA172" s="279"/>
      <c r="CB172" s="279"/>
      <c r="CC172" s="279"/>
      <c r="CD172" s="279"/>
      <c r="CE172" s="279"/>
      <c r="CF172" s="279"/>
      <c r="CG172" s="279"/>
      <c r="CH172" s="279"/>
      <c r="CI172" s="279"/>
      <c r="CJ172" s="279"/>
      <c r="CK172" s="279"/>
      <c r="CL172" s="279"/>
      <c r="CM172" s="279"/>
      <c r="CN172" s="279"/>
      <c r="CO172" s="279"/>
      <c r="CP172" s="279"/>
      <c r="CQ172" s="279"/>
      <c r="CR172" s="279"/>
      <c r="CS172" s="279"/>
      <c r="CT172" s="279"/>
      <c r="CU172" s="279"/>
      <c r="CV172" s="279"/>
      <c r="CW172" s="279"/>
      <c r="CX172" s="279"/>
      <c r="CY172" s="279"/>
      <c r="CZ172" s="279"/>
      <c r="DA172" s="279"/>
      <c r="DB172" s="279"/>
      <c r="DC172" s="279"/>
      <c r="DD172" s="279"/>
      <c r="DE172" s="279"/>
      <c r="DF172" s="279"/>
      <c r="DG172" s="279"/>
      <c r="DH172" s="279"/>
      <c r="DI172" s="279"/>
      <c r="DJ172" s="279"/>
      <c r="DK172" s="279"/>
      <c r="DL172" s="279"/>
      <c r="DM172" s="279"/>
      <c r="DN172" s="279"/>
      <c r="DO172" s="279"/>
      <c r="DP172" s="279"/>
      <c r="DQ172" s="279"/>
      <c r="DR172" s="279"/>
      <c r="DS172" s="279"/>
      <c r="DT172" s="279"/>
      <c r="DU172" s="279"/>
      <c r="DV172" s="279"/>
      <c r="DW172" s="279"/>
      <c r="DX172" s="279"/>
      <c r="DY172" s="279"/>
      <c r="DZ172" s="279"/>
      <c r="EA172" s="279"/>
      <c r="EB172" s="279"/>
      <c r="EC172" s="279"/>
      <c r="ED172" s="279"/>
      <c r="EE172" s="279"/>
      <c r="EF172" s="279"/>
      <c r="EG172" s="279"/>
      <c r="EH172" s="279"/>
      <c r="EI172" s="279"/>
      <c r="EJ172" s="279"/>
      <c r="EK172" s="279"/>
      <c r="EL172" s="279"/>
      <c r="EM172" s="279"/>
      <c r="EN172" s="279"/>
      <c r="EO172" s="279"/>
      <c r="EP172" s="279"/>
      <c r="EQ172" s="279"/>
      <c r="ER172" s="279"/>
      <c r="ES172" s="279"/>
      <c r="ET172" s="279"/>
      <c r="EU172" s="279"/>
      <c r="EV172" s="279"/>
      <c r="EW172" s="279"/>
      <c r="EX172" s="279"/>
      <c r="EY172" s="279"/>
      <c r="EZ172" s="279"/>
      <c r="FA172" s="279"/>
      <c r="FB172" s="279"/>
      <c r="FC172" s="279"/>
      <c r="FD172" s="279"/>
      <c r="FE172" s="279"/>
    </row>
  </sheetData>
  <mergeCells count="1076">
    <mergeCell ref="EF95:ER95"/>
    <mergeCell ref="DS74:EE74"/>
    <mergeCell ref="DS76:EE76"/>
    <mergeCell ref="A79:BW79"/>
    <mergeCell ref="BX79:CE79"/>
    <mergeCell ref="CF79:CR79"/>
    <mergeCell ref="CS79:DE79"/>
    <mergeCell ref="DF79:DR79"/>
    <mergeCell ref="A94:BW94"/>
    <mergeCell ref="BX94:CE94"/>
    <mergeCell ref="CF94:CR94"/>
    <mergeCell ref="CS94:DE94"/>
    <mergeCell ref="DF94:DR94"/>
    <mergeCell ref="A62:BW62"/>
    <mergeCell ref="BX62:CE62"/>
    <mergeCell ref="CF62:CR62"/>
    <mergeCell ref="CS62:DE62"/>
    <mergeCell ref="DF62:DR62"/>
    <mergeCell ref="CF63:CR63"/>
    <mergeCell ref="CS63:DE63"/>
    <mergeCell ref="DF63:DR63"/>
    <mergeCell ref="DS63:EE63"/>
    <mergeCell ref="A66:BW66"/>
    <mergeCell ref="BX66:CE66"/>
    <mergeCell ref="CF66:CR66"/>
    <mergeCell ref="CS66:DE66"/>
    <mergeCell ref="DF66:DR66"/>
    <mergeCell ref="DS66:EE66"/>
    <mergeCell ref="DS79:EE79"/>
    <mergeCell ref="DS82:EE82"/>
    <mergeCell ref="A85:BW85"/>
    <mergeCell ref="BX85:CE85"/>
    <mergeCell ref="ES121:FE121"/>
    <mergeCell ref="EF63:ER63"/>
    <mergeCell ref="ES63:FE63"/>
    <mergeCell ref="A64:BW64"/>
    <mergeCell ref="BX64:CE64"/>
    <mergeCell ref="CF64:CR64"/>
    <mergeCell ref="CS64:DE64"/>
    <mergeCell ref="DF64:DR64"/>
    <mergeCell ref="DS64:EE64"/>
    <mergeCell ref="EF64:ER64"/>
    <mergeCell ref="ES64:FE64"/>
    <mergeCell ref="DS94:EE94"/>
    <mergeCell ref="EF94:ER94"/>
    <mergeCell ref="ES94:FE94"/>
    <mergeCell ref="DS120:EE120"/>
    <mergeCell ref="A117:BW117"/>
    <mergeCell ref="BX117:CE117"/>
    <mergeCell ref="CF117:CR117"/>
    <mergeCell ref="CS117:DE117"/>
    <mergeCell ref="DF117:DR117"/>
    <mergeCell ref="DS117:EE117"/>
    <mergeCell ref="EF117:ER117"/>
    <mergeCell ref="ES117:FE117"/>
    <mergeCell ref="A118:BW118"/>
    <mergeCell ref="BX118:CE118"/>
    <mergeCell ref="CF118:CR118"/>
    <mergeCell ref="A95:BW95"/>
    <mergeCell ref="BX95:CE95"/>
    <mergeCell ref="CF95:CR95"/>
    <mergeCell ref="CS95:DE95"/>
    <mergeCell ref="DF95:DR95"/>
    <mergeCell ref="DS95:EE95"/>
    <mergeCell ref="A65:BW65"/>
    <mergeCell ref="BX65:CE65"/>
    <mergeCell ref="CF65:CR65"/>
    <mergeCell ref="CS65:DE65"/>
    <mergeCell ref="DF65:DR65"/>
    <mergeCell ref="DS65:EE65"/>
    <mergeCell ref="DF132:DR132"/>
    <mergeCell ref="DS132:EE132"/>
    <mergeCell ref="BX125:CE125"/>
    <mergeCell ref="CF125:CR125"/>
    <mergeCell ref="CS125:DE125"/>
    <mergeCell ref="A73:BW73"/>
    <mergeCell ref="BX73:CE73"/>
    <mergeCell ref="CF73:CR73"/>
    <mergeCell ref="CS73:DE73"/>
    <mergeCell ref="DF73:DR73"/>
    <mergeCell ref="DS73:EE73"/>
    <mergeCell ref="A123:BW123"/>
    <mergeCell ref="DF125:DR125"/>
    <mergeCell ref="DS125:EE125"/>
    <mergeCell ref="BX123:CE123"/>
    <mergeCell ref="CF123:CR123"/>
    <mergeCell ref="CS123:DE123"/>
    <mergeCell ref="DF123:DR123"/>
    <mergeCell ref="DS123:EE123"/>
    <mergeCell ref="DF120:DR120"/>
    <mergeCell ref="A113:BW113"/>
    <mergeCell ref="BX113:CE113"/>
    <mergeCell ref="CF113:CR113"/>
    <mergeCell ref="CS113:DE113"/>
    <mergeCell ref="DF113:DR113"/>
    <mergeCell ref="DS113:EE113"/>
    <mergeCell ref="EF141:ER141"/>
    <mergeCell ref="ES141:FE141"/>
    <mergeCell ref="A122:BW122"/>
    <mergeCell ref="BX122:CE122"/>
    <mergeCell ref="CF122:CR122"/>
    <mergeCell ref="CS122:DE122"/>
    <mergeCell ref="DF122:DR122"/>
    <mergeCell ref="DS122:EE122"/>
    <mergeCell ref="EF122:ER122"/>
    <mergeCell ref="ES122:FE122"/>
    <mergeCell ref="DF131:DR131"/>
    <mergeCell ref="DS131:EE131"/>
    <mergeCell ref="EF131:ER131"/>
    <mergeCell ref="ES131:FE131"/>
    <mergeCell ref="A132:BW132"/>
    <mergeCell ref="ES133:FE133"/>
    <mergeCell ref="A134:BW134"/>
    <mergeCell ref="CS136:DE136"/>
    <mergeCell ref="DF136:DR136"/>
    <mergeCell ref="DS136:EE136"/>
    <mergeCell ref="EF136:ER136"/>
    <mergeCell ref="ES136:FE136"/>
    <mergeCell ref="A125:BW125"/>
    <mergeCell ref="CF126:CR126"/>
    <mergeCell ref="CF134:CR134"/>
    <mergeCell ref="CS126:DE126"/>
    <mergeCell ref="DF134:DR134"/>
    <mergeCell ref="DS134:EE134"/>
    <mergeCell ref="EF134:ER134"/>
    <mergeCell ref="EF132:ER132"/>
    <mergeCell ref="BX132:CE132"/>
    <mergeCell ref="CF132:CR132"/>
    <mergeCell ref="BX71:CE71"/>
    <mergeCell ref="CF71:CR71"/>
    <mergeCell ref="CS119:DE119"/>
    <mergeCell ref="DF119:DR119"/>
    <mergeCell ref="DS119:EE119"/>
    <mergeCell ref="EF119:ER119"/>
    <mergeCell ref="ES119:FE119"/>
    <mergeCell ref="A116:BW116"/>
    <mergeCell ref="BX116:CE116"/>
    <mergeCell ref="CF116:CR116"/>
    <mergeCell ref="CS116:DE116"/>
    <mergeCell ref="DF116:DR116"/>
    <mergeCell ref="DS116:EE116"/>
    <mergeCell ref="EF116:ER116"/>
    <mergeCell ref="ES116:FE116"/>
    <mergeCell ref="A110:BW110"/>
    <mergeCell ref="BX110:CE110"/>
    <mergeCell ref="CF110:CR110"/>
    <mergeCell ref="CS110:DE110"/>
    <mergeCell ref="DF110:DR110"/>
    <mergeCell ref="A111:BW111"/>
    <mergeCell ref="BX111:CE111"/>
    <mergeCell ref="CF111:CR111"/>
    <mergeCell ref="EF113:ER113"/>
    <mergeCell ref="ES115:FE115"/>
    <mergeCell ref="BX119:CE119"/>
    <mergeCell ref="CF119:CR119"/>
    <mergeCell ref="CS118:DE118"/>
    <mergeCell ref="DF118:DR118"/>
    <mergeCell ref="DS118:EE118"/>
    <mergeCell ref="EF118:ER118"/>
    <mergeCell ref="ES118:FE118"/>
    <mergeCell ref="ES110:FE110"/>
    <mergeCell ref="DO25:DR25"/>
    <mergeCell ref="DS25:DX25"/>
    <mergeCell ref="DY25:EA25"/>
    <mergeCell ref="EB25:EE25"/>
    <mergeCell ref="EF25:EK25"/>
    <mergeCell ref="DS27:EE27"/>
    <mergeCell ref="EF27:ER27"/>
    <mergeCell ref="ES27:FE27"/>
    <mergeCell ref="A28:BW28"/>
    <mergeCell ref="BX28:CE28"/>
    <mergeCell ref="CF28:CR28"/>
    <mergeCell ref="CS111:DE111"/>
    <mergeCell ref="DF111:DR111"/>
    <mergeCell ref="DS111:EE111"/>
    <mergeCell ref="EF111:ER111"/>
    <mergeCell ref="ES111:FE111"/>
    <mergeCell ref="EF71:ER71"/>
    <mergeCell ref="ES71:FE71"/>
    <mergeCell ref="BX72:CE72"/>
    <mergeCell ref="EF108:ER108"/>
    <mergeCell ref="ES108:FE108"/>
    <mergeCell ref="A109:BW109"/>
    <mergeCell ref="BX109:CE109"/>
    <mergeCell ref="CF109:CR109"/>
    <mergeCell ref="CS109:DE109"/>
    <mergeCell ref="DF109:DR109"/>
    <mergeCell ref="DS109:EE109"/>
    <mergeCell ref="EF109:ER109"/>
    <mergeCell ref="ES109:FE109"/>
    <mergeCell ref="A70:BW70"/>
    <mergeCell ref="A71:BW71"/>
    <mergeCell ref="CS28:DE28"/>
    <mergeCell ref="DF28:DR28"/>
    <mergeCell ref="DS28:EE28"/>
    <mergeCell ref="ET9:EV9"/>
    <mergeCell ref="EW9:EY9"/>
    <mergeCell ref="DW4:FE4"/>
    <mergeCell ref="DW5:FE5"/>
    <mergeCell ref="DW6:FE6"/>
    <mergeCell ref="DW7:EI7"/>
    <mergeCell ref="EL7:FE7"/>
    <mergeCell ref="ES15:FE15"/>
    <mergeCell ref="AB16:DP16"/>
    <mergeCell ref="ES16:FE16"/>
    <mergeCell ref="ES17:FE17"/>
    <mergeCell ref="ES18:FE18"/>
    <mergeCell ref="BG14:BJ14"/>
    <mergeCell ref="BK14:BM14"/>
    <mergeCell ref="BN14:BO14"/>
    <mergeCell ref="BQ14:CE14"/>
    <mergeCell ref="CF14:CH14"/>
    <mergeCell ref="CI14:CK14"/>
    <mergeCell ref="EL8:FE8"/>
    <mergeCell ref="DW9:DX9"/>
    <mergeCell ref="DY9:EA9"/>
    <mergeCell ref="EF28:ER28"/>
    <mergeCell ref="ES28:FE28"/>
    <mergeCell ref="A27:BW27"/>
    <mergeCell ref="BX27:CE27"/>
    <mergeCell ref="CF27:CR27"/>
    <mergeCell ref="CS27:DE27"/>
    <mergeCell ref="DF27:DR27"/>
    <mergeCell ref="A15:AA15"/>
    <mergeCell ref="DW2:FE2"/>
    <mergeCell ref="DW3:FE3"/>
    <mergeCell ref="CS11:CU11"/>
    <mergeCell ref="AY12:BE12"/>
    <mergeCell ref="BF12:BH12"/>
    <mergeCell ref="BI12:CD12"/>
    <mergeCell ref="CE12:CG12"/>
    <mergeCell ref="CH12:CL12"/>
    <mergeCell ref="CM12:CO12"/>
    <mergeCell ref="CP12:CX12"/>
    <mergeCell ref="DW8:EI8"/>
    <mergeCell ref="EB9:EC9"/>
    <mergeCell ref="EE9:ES9"/>
    <mergeCell ref="ES12:FE13"/>
    <mergeCell ref="ES14:FE14"/>
    <mergeCell ref="EL25:EN25"/>
    <mergeCell ref="EO25:ER25"/>
    <mergeCell ref="ES25:FE26"/>
    <mergeCell ref="DF26:DR26"/>
    <mergeCell ref="DS26:EE26"/>
    <mergeCell ref="EF26:ER26"/>
    <mergeCell ref="K19:DP19"/>
    <mergeCell ref="ES19:FE19"/>
    <mergeCell ref="ES20:FE20"/>
    <mergeCell ref="A22:FE22"/>
    <mergeCell ref="A24:BW26"/>
    <mergeCell ref="BX24:CE26"/>
    <mergeCell ref="CF24:CR26"/>
    <mergeCell ref="CS24:DE26"/>
    <mergeCell ref="DF24:FE24"/>
    <mergeCell ref="DF25:DK25"/>
    <mergeCell ref="DL25:DN25"/>
    <mergeCell ref="DS29:EE29"/>
    <mergeCell ref="EF29:ER29"/>
    <mergeCell ref="ES29:FE29"/>
    <mergeCell ref="A30:BW30"/>
    <mergeCell ref="BX30:CE30"/>
    <mergeCell ref="CF30:CR30"/>
    <mergeCell ref="CS30:DE30"/>
    <mergeCell ref="DF30:DR30"/>
    <mergeCell ref="DS30:EE30"/>
    <mergeCell ref="EF30:ER30"/>
    <mergeCell ref="ES30:FE30"/>
    <mergeCell ref="A29:BW29"/>
    <mergeCell ref="BX29:CE29"/>
    <mergeCell ref="CF29:CR29"/>
    <mergeCell ref="CS29:DE29"/>
    <mergeCell ref="DF29:DR29"/>
    <mergeCell ref="DS36:EE36"/>
    <mergeCell ref="EF36:ER36"/>
    <mergeCell ref="ES36:FE36"/>
    <mergeCell ref="A35:BW35"/>
    <mergeCell ref="DS31:EE31"/>
    <mergeCell ref="EF31:ER31"/>
    <mergeCell ref="ES31:FE31"/>
    <mergeCell ref="A32:BW32"/>
    <mergeCell ref="BX32:CE33"/>
    <mergeCell ref="CF32:CR33"/>
    <mergeCell ref="CS32:DE33"/>
    <mergeCell ref="DF32:DR33"/>
    <mergeCell ref="DS32:EE33"/>
    <mergeCell ref="EF32:ER33"/>
    <mergeCell ref="ES32:FE33"/>
    <mergeCell ref="A33:BW33"/>
    <mergeCell ref="A31:BW31"/>
    <mergeCell ref="BX31:CE31"/>
    <mergeCell ref="CF31:CR31"/>
    <mergeCell ref="CS31:DE31"/>
    <mergeCell ref="DF31:DR31"/>
    <mergeCell ref="A34:BW34"/>
    <mergeCell ref="BX34:CE35"/>
    <mergeCell ref="CF34:CR35"/>
    <mergeCell ref="CS34:DE35"/>
    <mergeCell ref="DF34:DR35"/>
    <mergeCell ref="DS34:EE35"/>
    <mergeCell ref="EF34:ER35"/>
    <mergeCell ref="ES34:FE35"/>
    <mergeCell ref="A36:BW36"/>
    <mergeCell ref="BX36:CE36"/>
    <mergeCell ref="CF36:CR36"/>
    <mergeCell ref="DS40:EE40"/>
    <mergeCell ref="EF40:ER40"/>
    <mergeCell ref="ES40:FE40"/>
    <mergeCell ref="BX39:CE39"/>
    <mergeCell ref="CF39:CR39"/>
    <mergeCell ref="CS39:DE39"/>
    <mergeCell ref="DS37:EE37"/>
    <mergeCell ref="EF37:ER37"/>
    <mergeCell ref="ES37:FE37"/>
    <mergeCell ref="A38:BW38"/>
    <mergeCell ref="BX38:CE38"/>
    <mergeCell ref="CF38:CR38"/>
    <mergeCell ref="CS38:DE38"/>
    <mergeCell ref="DF38:DR38"/>
    <mergeCell ref="DS38:EE38"/>
    <mergeCell ref="EF38:ER38"/>
    <mergeCell ref="A41:BW41"/>
    <mergeCell ref="BX41:CE42"/>
    <mergeCell ref="CF41:CR42"/>
    <mergeCell ref="CS41:DE42"/>
    <mergeCell ref="DF41:DR42"/>
    <mergeCell ref="DS41:EE42"/>
    <mergeCell ref="EF41:ER42"/>
    <mergeCell ref="ES41:FE42"/>
    <mergeCell ref="A42:BW42"/>
    <mergeCell ref="A40:BW40"/>
    <mergeCell ref="BX40:CE40"/>
    <mergeCell ref="CF40:CR40"/>
    <mergeCell ref="CS40:DE40"/>
    <mergeCell ref="DF40:DR40"/>
    <mergeCell ref="DS43:EE43"/>
    <mergeCell ref="EF43:ER43"/>
    <mergeCell ref="ES43:FE43"/>
    <mergeCell ref="A44:BW44"/>
    <mergeCell ref="BX44:CE45"/>
    <mergeCell ref="CF44:CR45"/>
    <mergeCell ref="CS44:DE45"/>
    <mergeCell ref="DF44:DR45"/>
    <mergeCell ref="DS44:EE45"/>
    <mergeCell ref="EF44:ER45"/>
    <mergeCell ref="ES44:FE45"/>
    <mergeCell ref="A45:BW45"/>
    <mergeCell ref="A43:BW43"/>
    <mergeCell ref="BX43:CE43"/>
    <mergeCell ref="CF43:CR43"/>
    <mergeCell ref="CS43:DE43"/>
    <mergeCell ref="DF43:DR43"/>
    <mergeCell ref="DS46:EE46"/>
    <mergeCell ref="EF46:ER46"/>
    <mergeCell ref="ES46:FE46"/>
    <mergeCell ref="A47:BW47"/>
    <mergeCell ref="BX47:CE48"/>
    <mergeCell ref="CF47:CR48"/>
    <mergeCell ref="CS47:DE48"/>
    <mergeCell ref="DF47:DR48"/>
    <mergeCell ref="DS47:EE48"/>
    <mergeCell ref="EF47:ER48"/>
    <mergeCell ref="ES47:FE48"/>
    <mergeCell ref="A48:BW48"/>
    <mergeCell ref="A46:BW46"/>
    <mergeCell ref="BX46:CE46"/>
    <mergeCell ref="CF46:CR46"/>
    <mergeCell ref="CS46:DE46"/>
    <mergeCell ref="DF46:DR46"/>
    <mergeCell ref="DS49:EE49"/>
    <mergeCell ref="EF49:ER49"/>
    <mergeCell ref="ES49:FE49"/>
    <mergeCell ref="A50:BW50"/>
    <mergeCell ref="BX50:CE50"/>
    <mergeCell ref="CF50:CR50"/>
    <mergeCell ref="CS50:DE50"/>
    <mergeCell ref="DF50:DR50"/>
    <mergeCell ref="DS50:EE50"/>
    <mergeCell ref="EF50:ER50"/>
    <mergeCell ref="ES50:FE50"/>
    <mergeCell ref="A49:BW49"/>
    <mergeCell ref="BX49:CE49"/>
    <mergeCell ref="CF49:CR49"/>
    <mergeCell ref="CS49:DE49"/>
    <mergeCell ref="DF49:DR49"/>
    <mergeCell ref="DS51:EE51"/>
    <mergeCell ref="EF51:ER51"/>
    <mergeCell ref="ES51:FE51"/>
    <mergeCell ref="A52:BW52"/>
    <mergeCell ref="BX52:CE53"/>
    <mergeCell ref="CF52:CR53"/>
    <mergeCell ref="CS52:DE53"/>
    <mergeCell ref="DF52:DR53"/>
    <mergeCell ref="DS52:EE53"/>
    <mergeCell ref="EF52:ER53"/>
    <mergeCell ref="ES52:FE53"/>
    <mergeCell ref="A53:BW53"/>
    <mergeCell ref="A51:BW51"/>
    <mergeCell ref="BX51:CE51"/>
    <mergeCell ref="CF51:CR51"/>
    <mergeCell ref="CS51:DE51"/>
    <mergeCell ref="DF51:DR51"/>
    <mergeCell ref="DS54:EE54"/>
    <mergeCell ref="EF54:ER54"/>
    <mergeCell ref="ES54:FE54"/>
    <mergeCell ref="CS55:DE55"/>
    <mergeCell ref="DF55:DR55"/>
    <mergeCell ref="DS55:EE55"/>
    <mergeCell ref="EF55:ER55"/>
    <mergeCell ref="ES55:FE55"/>
    <mergeCell ref="A54:BW54"/>
    <mergeCell ref="BX54:CE54"/>
    <mergeCell ref="CF54:CR54"/>
    <mergeCell ref="CS54:DE54"/>
    <mergeCell ref="DF54:DR54"/>
    <mergeCell ref="DS56:EE56"/>
    <mergeCell ref="EF56:ER56"/>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EF66:ER66"/>
    <mergeCell ref="ES68:FE68"/>
    <mergeCell ref="EF65:ER65"/>
    <mergeCell ref="ES65:FE65"/>
    <mergeCell ref="A63:BW63"/>
    <mergeCell ref="BX63:CE63"/>
    <mergeCell ref="EF73:ER73"/>
    <mergeCell ref="ES73:FE73"/>
    <mergeCell ref="A69:BW69"/>
    <mergeCell ref="BX69:CE69"/>
    <mergeCell ref="CF69:CR69"/>
    <mergeCell ref="CS69:DE69"/>
    <mergeCell ref="DF69:DR69"/>
    <mergeCell ref="CF72:CR72"/>
    <mergeCell ref="CS72:DE72"/>
    <mergeCell ref="DF72:DR72"/>
    <mergeCell ref="DS72:EE72"/>
    <mergeCell ref="EF72:ER72"/>
    <mergeCell ref="ES72:FE72"/>
    <mergeCell ref="EF70:ER70"/>
    <mergeCell ref="ES70:FE70"/>
    <mergeCell ref="CS71:DE71"/>
    <mergeCell ref="DF71:DR71"/>
    <mergeCell ref="DS71:EE71"/>
    <mergeCell ref="ES69:FE69"/>
    <mergeCell ref="DS69:EE69"/>
    <mergeCell ref="A72:BW72"/>
    <mergeCell ref="BX70:CE70"/>
    <mergeCell ref="CF70:CR70"/>
    <mergeCell ref="CS70:DE70"/>
    <mergeCell ref="DF70:DR70"/>
    <mergeCell ref="DS70:EE70"/>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ES66:FE66"/>
    <mergeCell ref="A67:BW67"/>
    <mergeCell ref="BX67:CE67"/>
    <mergeCell ref="CF67:CR67"/>
    <mergeCell ref="CS67:DE67"/>
    <mergeCell ref="DF67:DR67"/>
    <mergeCell ref="DS67:EE67"/>
    <mergeCell ref="EF67:ER67"/>
    <mergeCell ref="ES67:FE67"/>
    <mergeCell ref="A68:BW68"/>
    <mergeCell ref="BX68:CE68"/>
    <mergeCell ref="CF68:CR68"/>
    <mergeCell ref="CS68:DE68"/>
    <mergeCell ref="DF68:DR68"/>
    <mergeCell ref="DS68:EE68"/>
    <mergeCell ref="EF68:ER68"/>
    <mergeCell ref="EF69:ER69"/>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8:EE78"/>
    <mergeCell ref="EF78:ER78"/>
    <mergeCell ref="ES78:FE78"/>
    <mergeCell ref="EF79:ER79"/>
    <mergeCell ref="ES79:FE79"/>
    <mergeCell ref="A78:BW78"/>
    <mergeCell ref="BX78:CE78"/>
    <mergeCell ref="CF78:CR78"/>
    <mergeCell ref="CS78:DE78"/>
    <mergeCell ref="DF78:DR78"/>
    <mergeCell ref="DS80:EE80"/>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4:EE84"/>
    <mergeCell ref="EF84:ER84"/>
    <mergeCell ref="ES84:FE84"/>
    <mergeCell ref="CS85:DE85"/>
    <mergeCell ref="DF85:DR85"/>
    <mergeCell ref="DS85:EE85"/>
    <mergeCell ref="EF85:ER85"/>
    <mergeCell ref="ES85:FE85"/>
    <mergeCell ref="A84:BW84"/>
    <mergeCell ref="BX84:CE84"/>
    <mergeCell ref="CF84:CR84"/>
    <mergeCell ref="CS84:DE84"/>
    <mergeCell ref="DF84:DR84"/>
    <mergeCell ref="DS86:EE86"/>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CF85:CR85"/>
    <mergeCell ref="DS88:EE88"/>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90:EE90"/>
    <mergeCell ref="EF90:ER90"/>
    <mergeCell ref="ES90:FE90"/>
    <mergeCell ref="ES95:FE95"/>
    <mergeCell ref="A90:BW90"/>
    <mergeCell ref="BX90:CE90"/>
    <mergeCell ref="CF90:CR90"/>
    <mergeCell ref="CS90:DE90"/>
    <mergeCell ref="DF90:DR90"/>
    <mergeCell ref="DS96:EE96"/>
    <mergeCell ref="EF96:ER96"/>
    <mergeCell ref="ES96:FE96"/>
    <mergeCell ref="A97:BW97"/>
    <mergeCell ref="BX97:CE97"/>
    <mergeCell ref="CF97:CR97"/>
    <mergeCell ref="CS97:DE97"/>
    <mergeCell ref="DF97:DR97"/>
    <mergeCell ref="DS97:EE97"/>
    <mergeCell ref="EF97:ER97"/>
    <mergeCell ref="ES97:FE97"/>
    <mergeCell ref="A96:BW96"/>
    <mergeCell ref="BX96:CE96"/>
    <mergeCell ref="CF96:CR96"/>
    <mergeCell ref="CS96:DE96"/>
    <mergeCell ref="DF96:DR96"/>
    <mergeCell ref="A91:BW91"/>
    <mergeCell ref="BX91:CE91"/>
    <mergeCell ref="CF91:CR91"/>
    <mergeCell ref="CS91:DE91"/>
    <mergeCell ref="DF91:DR91"/>
    <mergeCell ref="DS91:EE91"/>
    <mergeCell ref="EF91:ER91"/>
    <mergeCell ref="ES91:FE91"/>
    <mergeCell ref="A93:BW93"/>
    <mergeCell ref="BX93:CE93"/>
    <mergeCell ref="DF102:DR102"/>
    <mergeCell ref="A104:BW104"/>
    <mergeCell ref="BX104:CE104"/>
    <mergeCell ref="CF104:CR104"/>
    <mergeCell ref="CS104:DE104"/>
    <mergeCell ref="DF104:DR104"/>
    <mergeCell ref="DS98:EE98"/>
    <mergeCell ref="EF98:ER98"/>
    <mergeCell ref="ES98:FE98"/>
    <mergeCell ref="A99:BW99"/>
    <mergeCell ref="BX99:CE99"/>
    <mergeCell ref="CF99:CR99"/>
    <mergeCell ref="CS99:DE99"/>
    <mergeCell ref="DF99:DR99"/>
    <mergeCell ref="DS99:EE99"/>
    <mergeCell ref="EF99:ER99"/>
    <mergeCell ref="ES99:FE99"/>
    <mergeCell ref="A98:BW98"/>
    <mergeCell ref="BX98:CE98"/>
    <mergeCell ref="CF98:CR98"/>
    <mergeCell ref="CS98:DE98"/>
    <mergeCell ref="DF98:DR98"/>
    <mergeCell ref="DS100:EE100"/>
    <mergeCell ref="EF100:ER100"/>
    <mergeCell ref="ES100:FE100"/>
    <mergeCell ref="A100:BW100"/>
    <mergeCell ref="BX100:CE100"/>
    <mergeCell ref="CF100:CR100"/>
    <mergeCell ref="CS100:DE100"/>
    <mergeCell ref="DF100:DR100"/>
    <mergeCell ref="DS106:EE106"/>
    <mergeCell ref="EF106:ER106"/>
    <mergeCell ref="ES106:FE106"/>
    <mergeCell ref="A106:BW106"/>
    <mergeCell ref="BX106:CE106"/>
    <mergeCell ref="CF106:CR106"/>
    <mergeCell ref="CS106:DE106"/>
    <mergeCell ref="DF106:DR106"/>
    <mergeCell ref="DS104:EE104"/>
    <mergeCell ref="A101:BW101"/>
    <mergeCell ref="BX101:CE101"/>
    <mergeCell ref="CF101:CR101"/>
    <mergeCell ref="CS101:DE101"/>
    <mergeCell ref="DF101:DR101"/>
    <mergeCell ref="DS101:EE101"/>
    <mergeCell ref="EF101:ER101"/>
    <mergeCell ref="ES101:FE101"/>
    <mergeCell ref="DS102:EE102"/>
    <mergeCell ref="EF102:ER102"/>
    <mergeCell ref="ES102:FE102"/>
    <mergeCell ref="A103:BW103"/>
    <mergeCell ref="BX103:CE103"/>
    <mergeCell ref="CF103:CR103"/>
    <mergeCell ref="CS103:DE103"/>
    <mergeCell ref="DF103:DR103"/>
    <mergeCell ref="DS103:EE103"/>
    <mergeCell ref="EF103:ER103"/>
    <mergeCell ref="ES103:FE103"/>
    <mergeCell ref="A102:BW102"/>
    <mergeCell ref="BX102:CE102"/>
    <mergeCell ref="CF102:CR102"/>
    <mergeCell ref="CS102:DE102"/>
    <mergeCell ref="A143:BW143"/>
    <mergeCell ref="BX143:CE143"/>
    <mergeCell ref="CF143:CR143"/>
    <mergeCell ref="CS143:DE143"/>
    <mergeCell ref="DF143:DR143"/>
    <mergeCell ref="DS143:EE143"/>
    <mergeCell ref="ES137:FE137"/>
    <mergeCell ref="ES138:FE138"/>
    <mergeCell ref="CS139:DE139"/>
    <mergeCell ref="DF139:DR139"/>
    <mergeCell ref="DS139:EE139"/>
    <mergeCell ref="EF139:ER139"/>
    <mergeCell ref="ES139:FE139"/>
    <mergeCell ref="A140:BW140"/>
    <mergeCell ref="BX140:CE140"/>
    <mergeCell ref="CF140:CR140"/>
    <mergeCell ref="BX142:CE142"/>
    <mergeCell ref="CF142:CR142"/>
    <mergeCell ref="CS142:DE142"/>
    <mergeCell ref="DF142:DR142"/>
    <mergeCell ref="DS142:EE142"/>
    <mergeCell ref="EF142:ER142"/>
    <mergeCell ref="ES142:FE142"/>
    <mergeCell ref="A142:BW142"/>
    <mergeCell ref="BX137:CE137"/>
    <mergeCell ref="CF137:CR137"/>
    <mergeCell ref="A141:BW141"/>
    <mergeCell ref="BX141:CE141"/>
    <mergeCell ref="CF141:CR141"/>
    <mergeCell ref="CS141:DE141"/>
    <mergeCell ref="DF141:DR141"/>
    <mergeCell ref="DS141:EE141"/>
    <mergeCell ref="A150:BW150"/>
    <mergeCell ref="BX150:CE150"/>
    <mergeCell ref="CF150:CR150"/>
    <mergeCell ref="CS150:DE150"/>
    <mergeCell ref="DF150:DR150"/>
    <mergeCell ref="DS150:EE150"/>
    <mergeCell ref="EF150:ER150"/>
    <mergeCell ref="ES150:FE150"/>
    <mergeCell ref="A149:BW149"/>
    <mergeCell ref="BX149:CE149"/>
    <mergeCell ref="CF149:CR149"/>
    <mergeCell ref="CS149:DE149"/>
    <mergeCell ref="DF149:DR149"/>
    <mergeCell ref="CS146:DE146"/>
    <mergeCell ref="CS147:DE147"/>
    <mergeCell ref="DF145:DR145"/>
    <mergeCell ref="DF146:DR146"/>
    <mergeCell ref="DF147:DR147"/>
    <mergeCell ref="DS145:EE145"/>
    <mergeCell ref="DS146:EE146"/>
    <mergeCell ref="DS147:EE147"/>
    <mergeCell ref="A148:BW148"/>
    <mergeCell ref="BX148:CE148"/>
    <mergeCell ref="CF148:CR148"/>
    <mergeCell ref="CS148:DE148"/>
    <mergeCell ref="DF148:DR148"/>
    <mergeCell ref="DS148:EE148"/>
    <mergeCell ref="EF148:ER148"/>
    <mergeCell ref="ES148:FE148"/>
    <mergeCell ref="A145:BW145"/>
    <mergeCell ref="A146:BW146"/>
    <mergeCell ref="B147:BW147"/>
    <mergeCell ref="EF146:ER146"/>
    <mergeCell ref="EF147:ER147"/>
    <mergeCell ref="ES145:FE145"/>
    <mergeCell ref="ES146:FE146"/>
    <mergeCell ref="ES147:FE147"/>
    <mergeCell ref="CF147:CR147"/>
    <mergeCell ref="CS145:DE145"/>
    <mergeCell ref="EF149:ER149"/>
    <mergeCell ref="ES149:FE149"/>
    <mergeCell ref="A133:BW133"/>
    <mergeCell ref="BX133:CE133"/>
    <mergeCell ref="CF133:CR133"/>
    <mergeCell ref="CS133:DE133"/>
    <mergeCell ref="DF133:DR133"/>
    <mergeCell ref="DS133:EE133"/>
    <mergeCell ref="EF133:ER133"/>
    <mergeCell ref="DS144:EE144"/>
    <mergeCell ref="EF144:ER144"/>
    <mergeCell ref="ES144:FE144"/>
    <mergeCell ref="A144:BW144"/>
    <mergeCell ref="BX144:CE144"/>
    <mergeCell ref="CF144:CR144"/>
    <mergeCell ref="CS144:DE144"/>
    <mergeCell ref="DF144:DR144"/>
    <mergeCell ref="CS138:DE138"/>
    <mergeCell ref="DF138:DR138"/>
    <mergeCell ref="BX145:CE145"/>
    <mergeCell ref="BX146:CE146"/>
    <mergeCell ref="BX147:CE147"/>
    <mergeCell ref="CF145:CR145"/>
    <mergeCell ref="CF146:CR146"/>
    <mergeCell ref="EF145:ER145"/>
    <mergeCell ref="BX37:CE37"/>
    <mergeCell ref="CF37:CR37"/>
    <mergeCell ref="CS37:DE37"/>
    <mergeCell ref="DF37:DR37"/>
    <mergeCell ref="EF39:ER39"/>
    <mergeCell ref="ES39:FE39"/>
    <mergeCell ref="A39:BW39"/>
    <mergeCell ref="CS36:DE36"/>
    <mergeCell ref="DF36:DR36"/>
    <mergeCell ref="ES38:FE38"/>
    <mergeCell ref="A37:BW37"/>
    <mergeCell ref="DF39:DR39"/>
    <mergeCell ref="DS39:EE39"/>
    <mergeCell ref="A61:BW61"/>
    <mergeCell ref="BX61:CE61"/>
    <mergeCell ref="CF61:CR61"/>
    <mergeCell ref="CS61:DE61"/>
    <mergeCell ref="DF61:DR61"/>
    <mergeCell ref="DS61:EE61"/>
    <mergeCell ref="EF61:ER61"/>
    <mergeCell ref="ES61:FE61"/>
    <mergeCell ref="DS60:EE60"/>
    <mergeCell ref="EF60:ER60"/>
    <mergeCell ref="ES60:FE60"/>
    <mergeCell ref="A60:BW60"/>
    <mergeCell ref="BX60:CE60"/>
    <mergeCell ref="CF60:CR60"/>
    <mergeCell ref="CS60:DE60"/>
    <mergeCell ref="DF60:DR60"/>
    <mergeCell ref="DS58:EE58"/>
    <mergeCell ref="EF58:ER58"/>
    <mergeCell ref="ES58:FE58"/>
    <mergeCell ref="A59:BW59"/>
    <mergeCell ref="BX59:CE59"/>
    <mergeCell ref="CF59:CR59"/>
    <mergeCell ref="CS59:DE59"/>
    <mergeCell ref="A55:BW55"/>
    <mergeCell ref="BX55:CE55"/>
    <mergeCell ref="CF55:CR55"/>
    <mergeCell ref="DF155:DR155"/>
    <mergeCell ref="DS155:EE155"/>
    <mergeCell ref="EF155:ER155"/>
    <mergeCell ref="ES155:FE155"/>
    <mergeCell ref="DF59:DR59"/>
    <mergeCell ref="DS59:EE59"/>
    <mergeCell ref="EF59:ER59"/>
    <mergeCell ref="ES59:FE59"/>
    <mergeCell ref="A58:BW58"/>
    <mergeCell ref="BX58:CE58"/>
    <mergeCell ref="CF58:CR58"/>
    <mergeCell ref="CS58:DE58"/>
    <mergeCell ref="DF58:DR58"/>
    <mergeCell ref="EF143:ER143"/>
    <mergeCell ref="ES143:FE143"/>
    <mergeCell ref="EF153:ER153"/>
    <mergeCell ref="ES153:FE153"/>
    <mergeCell ref="A154:BW154"/>
    <mergeCell ref="BX154:CE154"/>
    <mergeCell ref="CF154:CR154"/>
    <mergeCell ref="CS154:DE154"/>
    <mergeCell ref="DF154:DR154"/>
    <mergeCell ref="DS154:EE154"/>
    <mergeCell ref="EF154:ER154"/>
    <mergeCell ref="ES154:FE154"/>
    <mergeCell ref="A153:BW153"/>
    <mergeCell ref="BX153:CE153"/>
    <mergeCell ref="BX126:CE126"/>
    <mergeCell ref="DS151:EE151"/>
    <mergeCell ref="EF151:ER151"/>
    <mergeCell ref="ES151:FE151"/>
    <mergeCell ref="DS149:EE149"/>
    <mergeCell ref="A156:BW156"/>
    <mergeCell ref="BX156:CE156"/>
    <mergeCell ref="A164:FE164"/>
    <mergeCell ref="A165:FE165"/>
    <mergeCell ref="A166:FE166"/>
    <mergeCell ref="A167:FE167"/>
    <mergeCell ref="A159:FE159"/>
    <mergeCell ref="A160:FE160"/>
    <mergeCell ref="A161:FE161"/>
    <mergeCell ref="A162:FE162"/>
    <mergeCell ref="A163:FE163"/>
    <mergeCell ref="DS152:EE152"/>
    <mergeCell ref="EF152:ER152"/>
    <mergeCell ref="ES152:FE152"/>
    <mergeCell ref="A151:BW151"/>
    <mergeCell ref="BX151:CE151"/>
    <mergeCell ref="CF151:CR151"/>
    <mergeCell ref="CS151:DE151"/>
    <mergeCell ref="DF151:DR151"/>
    <mergeCell ref="CF153:CR153"/>
    <mergeCell ref="CS153:DE153"/>
    <mergeCell ref="DF153:DR153"/>
    <mergeCell ref="DS153:EE153"/>
    <mergeCell ref="A152:BW152"/>
    <mergeCell ref="BX152:CE152"/>
    <mergeCell ref="CF152:CR152"/>
    <mergeCell ref="CS152:DE152"/>
    <mergeCell ref="DF152:DR152"/>
    <mergeCell ref="A155:BW155"/>
    <mergeCell ref="BX155:CE155"/>
    <mergeCell ref="CF155:CR155"/>
    <mergeCell ref="CS155:DE155"/>
    <mergeCell ref="A171:FE171"/>
    <mergeCell ref="A172:FE172"/>
    <mergeCell ref="A129:BW129"/>
    <mergeCell ref="BX129:CE129"/>
    <mergeCell ref="CF129:CR129"/>
    <mergeCell ref="CS129:DE129"/>
    <mergeCell ref="DF129:DR129"/>
    <mergeCell ref="DS129:EE129"/>
    <mergeCell ref="EF129:ER129"/>
    <mergeCell ref="ES129:FE129"/>
    <mergeCell ref="A130:BW130"/>
    <mergeCell ref="BX130:CE130"/>
    <mergeCell ref="CF130:CR130"/>
    <mergeCell ref="CS130:DE130"/>
    <mergeCell ref="DF130:DR130"/>
    <mergeCell ref="DS130:EE130"/>
    <mergeCell ref="EF130:ER130"/>
    <mergeCell ref="ES130:FE130"/>
    <mergeCell ref="A131:BW131"/>
    <mergeCell ref="BX131:CE131"/>
    <mergeCell ref="BX135:CE135"/>
    <mergeCell ref="CF135:CR135"/>
    <mergeCell ref="CS135:DE135"/>
    <mergeCell ref="A169:FE169"/>
    <mergeCell ref="A170:FE170"/>
    <mergeCell ref="CF156:CR156"/>
    <mergeCell ref="CS156:DE156"/>
    <mergeCell ref="DF156:DR156"/>
    <mergeCell ref="DS156:EE156"/>
    <mergeCell ref="EF156:ER156"/>
    <mergeCell ref="ES156:FE156"/>
    <mergeCell ref="BX136:CE136"/>
    <mergeCell ref="A157:BW157"/>
    <mergeCell ref="BX157:CE157"/>
    <mergeCell ref="CF157:CR157"/>
    <mergeCell ref="CS157:DE157"/>
    <mergeCell ref="DF157:DR157"/>
    <mergeCell ref="DS157:EE157"/>
    <mergeCell ref="EF157:ER157"/>
    <mergeCell ref="ES157:FE157"/>
    <mergeCell ref="A168:FE168"/>
    <mergeCell ref="DF107:DR107"/>
    <mergeCell ref="DS107:EE107"/>
    <mergeCell ref="EF107:ER107"/>
    <mergeCell ref="ES107:FE107"/>
    <mergeCell ref="A108:BW108"/>
    <mergeCell ref="BX108:CE108"/>
    <mergeCell ref="CF108:CR108"/>
    <mergeCell ref="CS108:DE108"/>
    <mergeCell ref="DF108:DR108"/>
    <mergeCell ref="DS108:EE108"/>
    <mergeCell ref="A112:BW112"/>
    <mergeCell ref="BX112:CE112"/>
    <mergeCell ref="CF112:CR112"/>
    <mergeCell ref="CS112:DE112"/>
    <mergeCell ref="DF112:DR112"/>
    <mergeCell ref="DS112:EE112"/>
    <mergeCell ref="ES128:FE128"/>
    <mergeCell ref="EF125:ER125"/>
    <mergeCell ref="ES125:FE125"/>
    <mergeCell ref="A126:BW126"/>
    <mergeCell ref="CF138:CR138"/>
    <mergeCell ref="CF128:CR128"/>
    <mergeCell ref="ES112:FE112"/>
    <mergeCell ref="ES114:FE114"/>
    <mergeCell ref="EF114:ER114"/>
    <mergeCell ref="DS114:EE114"/>
    <mergeCell ref="DF114:DR114"/>
    <mergeCell ref="CS114:DE114"/>
    <mergeCell ref="CF114:CR114"/>
    <mergeCell ref="BX114:CE114"/>
    <mergeCell ref="A114:BW114"/>
    <mergeCell ref="ES124:FE124"/>
    <mergeCell ref="ES113:FE113"/>
    <mergeCell ref="ES134:FE134"/>
    <mergeCell ref="A135:BW135"/>
    <mergeCell ref="A124:BW124"/>
    <mergeCell ref="A121:BW121"/>
    <mergeCell ref="BX121:CE121"/>
    <mergeCell ref="CF121:CR121"/>
    <mergeCell ref="CS132:DE132"/>
    <mergeCell ref="EF120:ER120"/>
    <mergeCell ref="ES120:FE120"/>
    <mergeCell ref="CF131:CR131"/>
    <mergeCell ref="CS131:DE131"/>
    <mergeCell ref="A120:BW120"/>
    <mergeCell ref="BX120:CE120"/>
    <mergeCell ref="EF123:ER123"/>
    <mergeCell ref="ES123:FE123"/>
    <mergeCell ref="A107:BW107"/>
    <mergeCell ref="BX107:CE107"/>
    <mergeCell ref="CF107:CR107"/>
    <mergeCell ref="CS107:DE107"/>
    <mergeCell ref="CS128:DE128"/>
    <mergeCell ref="DF128:DR128"/>
    <mergeCell ref="DS128:EE128"/>
    <mergeCell ref="A115:BW115"/>
    <mergeCell ref="BX115:CE115"/>
    <mergeCell ref="CF115:CR115"/>
    <mergeCell ref="CS115:DE115"/>
    <mergeCell ref="DF115:DR115"/>
    <mergeCell ref="DS115:EE115"/>
    <mergeCell ref="EF115:ER115"/>
    <mergeCell ref="BX124:CE124"/>
    <mergeCell ref="CF124:CR124"/>
    <mergeCell ref="CS124:DE124"/>
    <mergeCell ref="DF124:DR124"/>
    <mergeCell ref="DS124:EE124"/>
    <mergeCell ref="EF124:ER124"/>
    <mergeCell ref="EF112:ER112"/>
    <mergeCell ref="EF128:ER128"/>
    <mergeCell ref="DS110:EE110"/>
    <mergeCell ref="EF110:ER110"/>
    <mergeCell ref="A119:BW119"/>
    <mergeCell ref="CF120:CR120"/>
    <mergeCell ref="CS120:DE120"/>
    <mergeCell ref="CS121:DE121"/>
    <mergeCell ref="DF121:DR121"/>
    <mergeCell ref="DS121:EE121"/>
    <mergeCell ref="EF121:ER121"/>
    <mergeCell ref="A139:BW139"/>
    <mergeCell ref="BX139:CE139"/>
    <mergeCell ref="CF139:CR139"/>
    <mergeCell ref="CS140:DE140"/>
    <mergeCell ref="DF140:DR140"/>
    <mergeCell ref="DS140:EE140"/>
    <mergeCell ref="EF140:ER140"/>
    <mergeCell ref="ES140:FE140"/>
    <mergeCell ref="CF127:CR127"/>
    <mergeCell ref="CS127:DE127"/>
    <mergeCell ref="DF127:DR127"/>
    <mergeCell ref="DS127:EE127"/>
    <mergeCell ref="EF127:ER127"/>
    <mergeCell ref="ES127:FE127"/>
    <mergeCell ref="DF135:DR135"/>
    <mergeCell ref="DS135:EE135"/>
    <mergeCell ref="EF135:ER135"/>
    <mergeCell ref="ES135:FE135"/>
    <mergeCell ref="A136:BW136"/>
    <mergeCell ref="A137:BW137"/>
    <mergeCell ref="CF136:CR136"/>
    <mergeCell ref="CS137:DE137"/>
    <mergeCell ref="DF137:DR137"/>
    <mergeCell ref="DS137:EE137"/>
    <mergeCell ref="EF137:ER137"/>
    <mergeCell ref="A138:BW138"/>
    <mergeCell ref="BX138:CE138"/>
    <mergeCell ref="BX134:CE134"/>
    <mergeCell ref="ES132:FE132"/>
    <mergeCell ref="CS134:DE134"/>
    <mergeCell ref="A127:BW127"/>
    <mergeCell ref="BX127:CE127"/>
    <mergeCell ref="A92:BW92"/>
    <mergeCell ref="BX92:CE92"/>
    <mergeCell ref="CF92:CR92"/>
    <mergeCell ref="CS92:DE92"/>
    <mergeCell ref="DF92:DR92"/>
    <mergeCell ref="DS92:EE92"/>
    <mergeCell ref="EF92:ER92"/>
    <mergeCell ref="ES92:FE92"/>
    <mergeCell ref="DS138:EE138"/>
    <mergeCell ref="EF138:ER138"/>
    <mergeCell ref="DF126:DR126"/>
    <mergeCell ref="DS126:EE126"/>
    <mergeCell ref="EF126:ER126"/>
    <mergeCell ref="ES126:FE126"/>
    <mergeCell ref="EF104:ER104"/>
    <mergeCell ref="ES104:FE104"/>
    <mergeCell ref="A105:BW105"/>
    <mergeCell ref="BX105:CE105"/>
    <mergeCell ref="CF105:CR105"/>
    <mergeCell ref="CS105:DE105"/>
    <mergeCell ref="DF105:DR105"/>
    <mergeCell ref="DS105:EE105"/>
    <mergeCell ref="EF105:ER105"/>
    <mergeCell ref="ES105:FE105"/>
    <mergeCell ref="CF93:CR93"/>
    <mergeCell ref="CS93:DE93"/>
    <mergeCell ref="DF93:DR93"/>
    <mergeCell ref="DS93:EE93"/>
    <mergeCell ref="EF93:ER93"/>
    <mergeCell ref="ES93:FE93"/>
    <mergeCell ref="A128:BW128"/>
    <mergeCell ref="BX128:CE128"/>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dimension ref="A1:FF48"/>
  <sheetViews>
    <sheetView view="pageBreakPreview" topLeftCell="A16" zoomScale="90" zoomScaleNormal="100" zoomScaleSheetLayoutView="90" workbookViewId="0">
      <selection activeCell="AI40" sqref="AI40"/>
    </sheetView>
  </sheetViews>
  <sheetFormatPr defaultColWidth="0.85546875" defaultRowHeight="11.25"/>
  <cols>
    <col min="1" max="60" width="0.85546875" style="125"/>
    <col min="61" max="61" width="0.85546875" style="125" customWidth="1"/>
    <col min="62" max="64" width="0.85546875" style="125"/>
    <col min="65" max="65" width="0.85546875" style="125" customWidth="1"/>
    <col min="66" max="75" width="0.85546875" style="125"/>
    <col min="76" max="77" width="0.85546875" style="125" customWidth="1"/>
    <col min="78" max="16384" width="0.85546875" style="125"/>
  </cols>
  <sheetData>
    <row r="1" spans="1:161" s="123" customFormat="1" ht="10.5">
      <c r="B1" s="520" t="s">
        <v>336</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0"/>
      <c r="EV1" s="520"/>
      <c r="EW1" s="520"/>
      <c r="EX1" s="520"/>
      <c r="EY1" s="520"/>
      <c r="EZ1" s="520"/>
      <c r="FA1" s="520"/>
      <c r="FB1" s="520"/>
      <c r="FC1" s="520"/>
      <c r="FD1" s="520"/>
    </row>
    <row r="2" spans="1:161" ht="15" customHeight="1"/>
    <row r="3" spans="1:161" ht="77.25" customHeight="1">
      <c r="A3" s="514" t="s">
        <v>337</v>
      </c>
      <c r="B3" s="514"/>
      <c r="C3" s="514"/>
      <c r="D3" s="514"/>
      <c r="E3" s="514"/>
      <c r="F3" s="514"/>
      <c r="G3" s="514"/>
      <c r="H3" s="521"/>
      <c r="I3" s="525" t="s">
        <v>0</v>
      </c>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6"/>
      <c r="CN3" s="513" t="s">
        <v>338</v>
      </c>
      <c r="CO3" s="514"/>
      <c r="CP3" s="514"/>
      <c r="CQ3" s="514"/>
      <c r="CR3" s="514"/>
      <c r="CS3" s="514"/>
      <c r="CT3" s="514"/>
      <c r="CU3" s="521"/>
      <c r="CV3" s="513" t="s">
        <v>339</v>
      </c>
      <c r="CW3" s="514"/>
      <c r="CX3" s="514"/>
      <c r="CY3" s="514"/>
      <c r="CZ3" s="514"/>
      <c r="DA3" s="514"/>
      <c r="DB3" s="514"/>
      <c r="DC3" s="514"/>
      <c r="DD3" s="514"/>
      <c r="DE3" s="521"/>
      <c r="DF3" s="532" t="s">
        <v>165</v>
      </c>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row>
    <row r="4" spans="1:161">
      <c r="A4" s="522"/>
      <c r="B4" s="522"/>
      <c r="C4" s="522"/>
      <c r="D4" s="522"/>
      <c r="E4" s="522"/>
      <c r="F4" s="522"/>
      <c r="G4" s="522"/>
      <c r="H4" s="523"/>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8"/>
      <c r="CN4" s="531"/>
      <c r="CO4" s="522"/>
      <c r="CP4" s="522"/>
      <c r="CQ4" s="522"/>
      <c r="CR4" s="522"/>
      <c r="CS4" s="522"/>
      <c r="CT4" s="522"/>
      <c r="CU4" s="523"/>
      <c r="CV4" s="531"/>
      <c r="CW4" s="522"/>
      <c r="CX4" s="522"/>
      <c r="CY4" s="522"/>
      <c r="CZ4" s="522"/>
      <c r="DA4" s="522"/>
      <c r="DB4" s="522"/>
      <c r="DC4" s="522"/>
      <c r="DD4" s="522"/>
      <c r="DE4" s="523"/>
      <c r="DF4" s="534" t="s">
        <v>166</v>
      </c>
      <c r="DG4" s="535"/>
      <c r="DH4" s="535"/>
      <c r="DI4" s="535"/>
      <c r="DJ4" s="535"/>
      <c r="DK4" s="535"/>
      <c r="DL4" s="536" t="s">
        <v>420</v>
      </c>
      <c r="DM4" s="536"/>
      <c r="DN4" s="536"/>
      <c r="DO4" s="511" t="s">
        <v>144</v>
      </c>
      <c r="DP4" s="511"/>
      <c r="DQ4" s="511"/>
      <c r="DR4" s="512"/>
      <c r="DS4" s="534" t="s">
        <v>166</v>
      </c>
      <c r="DT4" s="535"/>
      <c r="DU4" s="535"/>
      <c r="DV4" s="535"/>
      <c r="DW4" s="535"/>
      <c r="DX4" s="535"/>
      <c r="DY4" s="536" t="s">
        <v>506</v>
      </c>
      <c r="DZ4" s="536"/>
      <c r="EA4" s="536"/>
      <c r="EB4" s="511" t="s">
        <v>144</v>
      </c>
      <c r="EC4" s="511"/>
      <c r="ED4" s="511"/>
      <c r="EE4" s="512"/>
      <c r="EF4" s="534" t="s">
        <v>166</v>
      </c>
      <c r="EG4" s="535"/>
      <c r="EH4" s="535"/>
      <c r="EI4" s="535"/>
      <c r="EJ4" s="535"/>
      <c r="EK4" s="535"/>
      <c r="EL4" s="536" t="s">
        <v>507</v>
      </c>
      <c r="EM4" s="536"/>
      <c r="EN4" s="536"/>
      <c r="EO4" s="511" t="s">
        <v>144</v>
      </c>
      <c r="EP4" s="511"/>
      <c r="EQ4" s="511"/>
      <c r="ER4" s="512"/>
      <c r="ES4" s="513" t="s">
        <v>167</v>
      </c>
      <c r="ET4" s="514"/>
      <c r="EU4" s="514"/>
      <c r="EV4" s="514"/>
      <c r="EW4" s="514"/>
      <c r="EX4" s="514"/>
      <c r="EY4" s="514"/>
      <c r="EZ4" s="514"/>
      <c r="FA4" s="514"/>
      <c r="FB4" s="514"/>
      <c r="FC4" s="514"/>
      <c r="FD4" s="514"/>
      <c r="FE4" s="514"/>
    </row>
    <row r="5" spans="1:161">
      <c r="A5" s="516"/>
      <c r="B5" s="516"/>
      <c r="C5" s="516"/>
      <c r="D5" s="516"/>
      <c r="E5" s="516"/>
      <c r="F5" s="516"/>
      <c r="G5" s="516"/>
      <c r="H5" s="524"/>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29"/>
      <c r="CA5" s="529"/>
      <c r="CB5" s="529"/>
      <c r="CC5" s="529"/>
      <c r="CD5" s="529"/>
      <c r="CE5" s="529"/>
      <c r="CF5" s="529"/>
      <c r="CG5" s="529"/>
      <c r="CH5" s="529"/>
      <c r="CI5" s="529"/>
      <c r="CJ5" s="529"/>
      <c r="CK5" s="529"/>
      <c r="CL5" s="529"/>
      <c r="CM5" s="530"/>
      <c r="CN5" s="515"/>
      <c r="CO5" s="516"/>
      <c r="CP5" s="516"/>
      <c r="CQ5" s="516"/>
      <c r="CR5" s="516"/>
      <c r="CS5" s="516"/>
      <c r="CT5" s="516"/>
      <c r="CU5" s="524"/>
      <c r="CV5" s="515"/>
      <c r="CW5" s="516"/>
      <c r="CX5" s="516"/>
      <c r="CY5" s="516"/>
      <c r="CZ5" s="516"/>
      <c r="DA5" s="516"/>
      <c r="DB5" s="516"/>
      <c r="DC5" s="516"/>
      <c r="DD5" s="516"/>
      <c r="DE5" s="524"/>
      <c r="DF5" s="517" t="s">
        <v>340</v>
      </c>
      <c r="DG5" s="518"/>
      <c r="DH5" s="518"/>
      <c r="DI5" s="518"/>
      <c r="DJ5" s="518"/>
      <c r="DK5" s="518"/>
      <c r="DL5" s="518"/>
      <c r="DM5" s="518"/>
      <c r="DN5" s="518"/>
      <c r="DO5" s="518"/>
      <c r="DP5" s="518"/>
      <c r="DQ5" s="518"/>
      <c r="DR5" s="519"/>
      <c r="DS5" s="517" t="s">
        <v>341</v>
      </c>
      <c r="DT5" s="518"/>
      <c r="DU5" s="518"/>
      <c r="DV5" s="518"/>
      <c r="DW5" s="518"/>
      <c r="DX5" s="518"/>
      <c r="DY5" s="518"/>
      <c r="DZ5" s="518"/>
      <c r="EA5" s="518"/>
      <c r="EB5" s="518"/>
      <c r="EC5" s="518"/>
      <c r="ED5" s="518"/>
      <c r="EE5" s="519"/>
      <c r="EF5" s="517" t="s">
        <v>342</v>
      </c>
      <c r="EG5" s="518"/>
      <c r="EH5" s="518"/>
      <c r="EI5" s="518"/>
      <c r="EJ5" s="518"/>
      <c r="EK5" s="518"/>
      <c r="EL5" s="518"/>
      <c r="EM5" s="518"/>
      <c r="EN5" s="518"/>
      <c r="EO5" s="518"/>
      <c r="EP5" s="518"/>
      <c r="EQ5" s="518"/>
      <c r="ER5" s="519"/>
      <c r="ES5" s="515"/>
      <c r="ET5" s="516"/>
      <c r="EU5" s="516"/>
      <c r="EV5" s="516"/>
      <c r="EW5" s="516"/>
      <c r="EX5" s="516"/>
      <c r="EY5" s="516"/>
      <c r="EZ5" s="516"/>
      <c r="FA5" s="516"/>
      <c r="FB5" s="516"/>
      <c r="FC5" s="516"/>
      <c r="FD5" s="516"/>
      <c r="FE5" s="516"/>
    </row>
    <row r="6" spans="1:161" ht="12" thickBot="1">
      <c r="A6" s="509" t="s">
        <v>171</v>
      </c>
      <c r="B6" s="509"/>
      <c r="C6" s="509"/>
      <c r="D6" s="509"/>
      <c r="E6" s="509"/>
      <c r="F6" s="509"/>
      <c r="G6" s="509"/>
      <c r="H6" s="510"/>
      <c r="I6" s="509" t="s">
        <v>172</v>
      </c>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09"/>
      <c r="CL6" s="509"/>
      <c r="CM6" s="510"/>
      <c r="CN6" s="499" t="s">
        <v>173</v>
      </c>
      <c r="CO6" s="500"/>
      <c r="CP6" s="500"/>
      <c r="CQ6" s="500"/>
      <c r="CR6" s="500"/>
      <c r="CS6" s="500"/>
      <c r="CT6" s="500"/>
      <c r="CU6" s="501"/>
      <c r="CV6" s="499" t="s">
        <v>174</v>
      </c>
      <c r="CW6" s="500"/>
      <c r="CX6" s="500"/>
      <c r="CY6" s="500"/>
      <c r="CZ6" s="500"/>
      <c r="DA6" s="500"/>
      <c r="DB6" s="500"/>
      <c r="DC6" s="500"/>
      <c r="DD6" s="500"/>
      <c r="DE6" s="501"/>
      <c r="DF6" s="499" t="s">
        <v>175</v>
      </c>
      <c r="DG6" s="500"/>
      <c r="DH6" s="500"/>
      <c r="DI6" s="500"/>
      <c r="DJ6" s="500"/>
      <c r="DK6" s="500"/>
      <c r="DL6" s="500"/>
      <c r="DM6" s="500"/>
      <c r="DN6" s="500"/>
      <c r="DO6" s="500"/>
      <c r="DP6" s="500"/>
      <c r="DQ6" s="500"/>
      <c r="DR6" s="501"/>
      <c r="DS6" s="499" t="s">
        <v>176</v>
      </c>
      <c r="DT6" s="500"/>
      <c r="DU6" s="500"/>
      <c r="DV6" s="500"/>
      <c r="DW6" s="500"/>
      <c r="DX6" s="500"/>
      <c r="DY6" s="500"/>
      <c r="DZ6" s="500"/>
      <c r="EA6" s="500"/>
      <c r="EB6" s="500"/>
      <c r="EC6" s="500"/>
      <c r="ED6" s="500"/>
      <c r="EE6" s="501"/>
      <c r="EF6" s="499" t="s">
        <v>177</v>
      </c>
      <c r="EG6" s="500"/>
      <c r="EH6" s="500"/>
      <c r="EI6" s="500"/>
      <c r="EJ6" s="500"/>
      <c r="EK6" s="500"/>
      <c r="EL6" s="500"/>
      <c r="EM6" s="500"/>
      <c r="EN6" s="500"/>
      <c r="EO6" s="500"/>
      <c r="EP6" s="500"/>
      <c r="EQ6" s="500"/>
      <c r="ER6" s="501"/>
      <c r="ES6" s="499" t="s">
        <v>178</v>
      </c>
      <c r="ET6" s="500"/>
      <c r="EU6" s="500"/>
      <c r="EV6" s="500"/>
      <c r="EW6" s="500"/>
      <c r="EX6" s="500"/>
      <c r="EY6" s="500"/>
      <c r="EZ6" s="500"/>
      <c r="FA6" s="500"/>
      <c r="FB6" s="500"/>
      <c r="FC6" s="500"/>
      <c r="FD6" s="500"/>
      <c r="FE6" s="500"/>
    </row>
    <row r="7" spans="1:161">
      <c r="A7" s="502">
        <v>1</v>
      </c>
      <c r="B7" s="502"/>
      <c r="C7" s="502"/>
      <c r="D7" s="502"/>
      <c r="E7" s="502"/>
      <c r="F7" s="502"/>
      <c r="G7" s="502"/>
      <c r="H7" s="503"/>
      <c r="I7" s="504" t="s">
        <v>343</v>
      </c>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6" t="s">
        <v>344</v>
      </c>
      <c r="CO7" s="507"/>
      <c r="CP7" s="507"/>
      <c r="CQ7" s="507"/>
      <c r="CR7" s="507"/>
      <c r="CS7" s="507"/>
      <c r="CT7" s="507"/>
      <c r="CU7" s="508"/>
      <c r="CV7" s="485" t="s">
        <v>21</v>
      </c>
      <c r="CW7" s="483"/>
      <c r="CX7" s="483"/>
      <c r="CY7" s="483"/>
      <c r="CZ7" s="483"/>
      <c r="DA7" s="483"/>
      <c r="DB7" s="483"/>
      <c r="DC7" s="483"/>
      <c r="DD7" s="483"/>
      <c r="DE7" s="484"/>
      <c r="DF7" s="486">
        <f>таб1!DF102</f>
        <v>13362191.779999999</v>
      </c>
      <c r="DG7" s="487"/>
      <c r="DH7" s="487"/>
      <c r="DI7" s="487"/>
      <c r="DJ7" s="487"/>
      <c r="DK7" s="487"/>
      <c r="DL7" s="487"/>
      <c r="DM7" s="487"/>
      <c r="DN7" s="487"/>
      <c r="DO7" s="487"/>
      <c r="DP7" s="487"/>
      <c r="DQ7" s="487"/>
      <c r="DR7" s="488"/>
      <c r="DS7" s="486">
        <f>таб1!DS102</f>
        <v>18859730.34</v>
      </c>
      <c r="DT7" s="487"/>
      <c r="DU7" s="487"/>
      <c r="DV7" s="487"/>
      <c r="DW7" s="487"/>
      <c r="DX7" s="487"/>
      <c r="DY7" s="487"/>
      <c r="DZ7" s="487"/>
      <c r="EA7" s="487"/>
      <c r="EB7" s="487"/>
      <c r="EC7" s="487"/>
      <c r="ED7" s="487"/>
      <c r="EE7" s="488"/>
      <c r="EF7" s="486">
        <f>таб1!EF102</f>
        <v>18854074.66</v>
      </c>
      <c r="EG7" s="487"/>
      <c r="EH7" s="487"/>
      <c r="EI7" s="487"/>
      <c r="EJ7" s="487"/>
      <c r="EK7" s="487"/>
      <c r="EL7" s="487"/>
      <c r="EM7" s="487"/>
      <c r="EN7" s="487"/>
      <c r="EO7" s="487"/>
      <c r="EP7" s="487"/>
      <c r="EQ7" s="487"/>
      <c r="ER7" s="488"/>
      <c r="ES7" s="486"/>
      <c r="ET7" s="487"/>
      <c r="EU7" s="487"/>
      <c r="EV7" s="487"/>
      <c r="EW7" s="487"/>
      <c r="EX7" s="487"/>
      <c r="EY7" s="487"/>
      <c r="EZ7" s="487"/>
      <c r="FA7" s="487"/>
      <c r="FB7" s="487"/>
      <c r="FC7" s="487"/>
      <c r="FD7" s="487"/>
      <c r="FE7" s="489"/>
    </row>
    <row r="8" spans="1:161" ht="93" customHeight="1">
      <c r="A8" s="464" t="s">
        <v>345</v>
      </c>
      <c r="B8" s="464"/>
      <c r="C8" s="464"/>
      <c r="D8" s="464"/>
      <c r="E8" s="464"/>
      <c r="F8" s="464"/>
      <c r="G8" s="464"/>
      <c r="H8" s="465"/>
      <c r="I8" s="497" t="s">
        <v>346</v>
      </c>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98"/>
      <c r="BS8" s="498"/>
      <c r="BT8" s="498"/>
      <c r="BU8" s="498"/>
      <c r="BV8" s="498"/>
      <c r="BW8" s="498"/>
      <c r="BX8" s="498"/>
      <c r="BY8" s="498"/>
      <c r="BZ8" s="498"/>
      <c r="CA8" s="498"/>
      <c r="CB8" s="498"/>
      <c r="CC8" s="498"/>
      <c r="CD8" s="498"/>
      <c r="CE8" s="498"/>
      <c r="CF8" s="498"/>
      <c r="CG8" s="498"/>
      <c r="CH8" s="498"/>
      <c r="CI8" s="498"/>
      <c r="CJ8" s="498"/>
      <c r="CK8" s="498"/>
      <c r="CL8" s="498"/>
      <c r="CM8" s="498"/>
      <c r="CN8" s="468" t="s">
        <v>347</v>
      </c>
      <c r="CO8" s="464"/>
      <c r="CP8" s="464"/>
      <c r="CQ8" s="464"/>
      <c r="CR8" s="464"/>
      <c r="CS8" s="464"/>
      <c r="CT8" s="464"/>
      <c r="CU8" s="465"/>
      <c r="CV8" s="469" t="s">
        <v>21</v>
      </c>
      <c r="CW8" s="464"/>
      <c r="CX8" s="464"/>
      <c r="CY8" s="464"/>
      <c r="CZ8" s="464"/>
      <c r="DA8" s="464"/>
      <c r="DB8" s="464"/>
      <c r="DC8" s="464"/>
      <c r="DD8" s="464"/>
      <c r="DE8" s="465"/>
      <c r="DF8" s="470">
        <v>0</v>
      </c>
      <c r="DG8" s="471"/>
      <c r="DH8" s="471"/>
      <c r="DI8" s="471"/>
      <c r="DJ8" s="471"/>
      <c r="DK8" s="471"/>
      <c r="DL8" s="471"/>
      <c r="DM8" s="471"/>
      <c r="DN8" s="471"/>
      <c r="DO8" s="471"/>
      <c r="DP8" s="471"/>
      <c r="DQ8" s="471"/>
      <c r="DR8" s="472"/>
      <c r="DS8" s="470">
        <v>0</v>
      </c>
      <c r="DT8" s="471"/>
      <c r="DU8" s="471"/>
      <c r="DV8" s="471"/>
      <c r="DW8" s="471"/>
      <c r="DX8" s="471"/>
      <c r="DY8" s="471"/>
      <c r="DZ8" s="471"/>
      <c r="EA8" s="471"/>
      <c r="EB8" s="471"/>
      <c r="EC8" s="471"/>
      <c r="ED8" s="471"/>
      <c r="EE8" s="472"/>
      <c r="EF8" s="470">
        <v>0</v>
      </c>
      <c r="EG8" s="471"/>
      <c r="EH8" s="471"/>
      <c r="EI8" s="471"/>
      <c r="EJ8" s="471"/>
      <c r="EK8" s="471"/>
      <c r="EL8" s="471"/>
      <c r="EM8" s="471"/>
      <c r="EN8" s="471"/>
      <c r="EO8" s="471"/>
      <c r="EP8" s="471"/>
      <c r="EQ8" s="471"/>
      <c r="ER8" s="472"/>
      <c r="ES8" s="470"/>
      <c r="ET8" s="471"/>
      <c r="EU8" s="471"/>
      <c r="EV8" s="471"/>
      <c r="EW8" s="471"/>
      <c r="EX8" s="471"/>
      <c r="EY8" s="471"/>
      <c r="EZ8" s="471"/>
      <c r="FA8" s="471"/>
      <c r="FB8" s="471"/>
      <c r="FC8" s="471"/>
      <c r="FD8" s="471"/>
      <c r="FE8" s="473"/>
    </row>
    <row r="9" spans="1:161" ht="25.5" customHeight="1">
      <c r="A9" s="464" t="s">
        <v>348</v>
      </c>
      <c r="B9" s="464"/>
      <c r="C9" s="464"/>
      <c r="D9" s="464"/>
      <c r="E9" s="464"/>
      <c r="F9" s="464"/>
      <c r="G9" s="464"/>
      <c r="H9" s="465"/>
      <c r="I9" s="497" t="s">
        <v>349</v>
      </c>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68" t="s">
        <v>350</v>
      </c>
      <c r="CO9" s="464"/>
      <c r="CP9" s="464"/>
      <c r="CQ9" s="464"/>
      <c r="CR9" s="464"/>
      <c r="CS9" s="464"/>
      <c r="CT9" s="464"/>
      <c r="CU9" s="465"/>
      <c r="CV9" s="469" t="s">
        <v>21</v>
      </c>
      <c r="CW9" s="464"/>
      <c r="CX9" s="464"/>
      <c r="CY9" s="464"/>
      <c r="CZ9" s="464"/>
      <c r="DA9" s="464"/>
      <c r="DB9" s="464"/>
      <c r="DC9" s="464"/>
      <c r="DD9" s="464"/>
      <c r="DE9" s="465"/>
      <c r="DF9" s="470">
        <v>0</v>
      </c>
      <c r="DG9" s="471"/>
      <c r="DH9" s="471"/>
      <c r="DI9" s="471"/>
      <c r="DJ9" s="471"/>
      <c r="DK9" s="471"/>
      <c r="DL9" s="471"/>
      <c r="DM9" s="471"/>
      <c r="DN9" s="471"/>
      <c r="DO9" s="471"/>
      <c r="DP9" s="471"/>
      <c r="DQ9" s="471"/>
      <c r="DR9" s="472"/>
      <c r="DS9" s="470">
        <v>0</v>
      </c>
      <c r="DT9" s="471"/>
      <c r="DU9" s="471"/>
      <c r="DV9" s="471"/>
      <c r="DW9" s="471"/>
      <c r="DX9" s="471"/>
      <c r="DY9" s="471"/>
      <c r="DZ9" s="471"/>
      <c r="EA9" s="471"/>
      <c r="EB9" s="471"/>
      <c r="EC9" s="471"/>
      <c r="ED9" s="471"/>
      <c r="EE9" s="472"/>
      <c r="EF9" s="470">
        <v>0</v>
      </c>
      <c r="EG9" s="471"/>
      <c r="EH9" s="471"/>
      <c r="EI9" s="471"/>
      <c r="EJ9" s="471"/>
      <c r="EK9" s="471"/>
      <c r="EL9" s="471"/>
      <c r="EM9" s="471"/>
      <c r="EN9" s="471"/>
      <c r="EO9" s="471"/>
      <c r="EP9" s="471"/>
      <c r="EQ9" s="471"/>
      <c r="ER9" s="472"/>
      <c r="ES9" s="470"/>
      <c r="ET9" s="471"/>
      <c r="EU9" s="471"/>
      <c r="EV9" s="471"/>
      <c r="EW9" s="471"/>
      <c r="EX9" s="471"/>
      <c r="EY9" s="471"/>
      <c r="EZ9" s="471"/>
      <c r="FA9" s="471"/>
      <c r="FB9" s="471"/>
      <c r="FC9" s="471"/>
      <c r="FD9" s="471"/>
      <c r="FE9" s="473"/>
    </row>
    <row r="10" spans="1:161" ht="33" customHeight="1">
      <c r="A10" s="464" t="s">
        <v>351</v>
      </c>
      <c r="B10" s="464"/>
      <c r="C10" s="464"/>
      <c r="D10" s="464"/>
      <c r="E10" s="464"/>
      <c r="F10" s="464"/>
      <c r="G10" s="464"/>
      <c r="H10" s="465"/>
      <c r="I10" s="497" t="s">
        <v>352</v>
      </c>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c r="BZ10" s="498"/>
      <c r="CA10" s="498"/>
      <c r="CB10" s="498"/>
      <c r="CC10" s="498"/>
      <c r="CD10" s="498"/>
      <c r="CE10" s="498"/>
      <c r="CF10" s="498"/>
      <c r="CG10" s="498"/>
      <c r="CH10" s="498"/>
      <c r="CI10" s="498"/>
      <c r="CJ10" s="498"/>
      <c r="CK10" s="498"/>
      <c r="CL10" s="498"/>
      <c r="CM10" s="498"/>
      <c r="CN10" s="468" t="s">
        <v>353</v>
      </c>
      <c r="CO10" s="464"/>
      <c r="CP10" s="464"/>
      <c r="CQ10" s="464"/>
      <c r="CR10" s="464"/>
      <c r="CS10" s="464"/>
      <c r="CT10" s="464"/>
      <c r="CU10" s="465"/>
      <c r="CV10" s="469" t="s">
        <v>21</v>
      </c>
      <c r="CW10" s="464"/>
      <c r="CX10" s="464"/>
      <c r="CY10" s="464"/>
      <c r="CZ10" s="464"/>
      <c r="DA10" s="464"/>
      <c r="DB10" s="464"/>
      <c r="DC10" s="464"/>
      <c r="DD10" s="464"/>
      <c r="DE10" s="465"/>
      <c r="DF10" s="470">
        <v>0</v>
      </c>
      <c r="DG10" s="471"/>
      <c r="DH10" s="471"/>
      <c r="DI10" s="471"/>
      <c r="DJ10" s="471"/>
      <c r="DK10" s="471"/>
      <c r="DL10" s="471"/>
      <c r="DM10" s="471"/>
      <c r="DN10" s="471"/>
      <c r="DO10" s="471"/>
      <c r="DP10" s="471"/>
      <c r="DQ10" s="471"/>
      <c r="DR10" s="472"/>
      <c r="DS10" s="470">
        <v>0</v>
      </c>
      <c r="DT10" s="471"/>
      <c r="DU10" s="471"/>
      <c r="DV10" s="471"/>
      <c r="DW10" s="471"/>
      <c r="DX10" s="471"/>
      <c r="DY10" s="471"/>
      <c r="DZ10" s="471"/>
      <c r="EA10" s="471"/>
      <c r="EB10" s="471"/>
      <c r="EC10" s="471"/>
      <c r="ED10" s="471"/>
      <c r="EE10" s="472"/>
      <c r="EF10" s="470">
        <v>0</v>
      </c>
      <c r="EG10" s="471"/>
      <c r="EH10" s="471"/>
      <c r="EI10" s="471"/>
      <c r="EJ10" s="471"/>
      <c r="EK10" s="471"/>
      <c r="EL10" s="471"/>
      <c r="EM10" s="471"/>
      <c r="EN10" s="471"/>
      <c r="EO10" s="471"/>
      <c r="EP10" s="471"/>
      <c r="EQ10" s="471"/>
      <c r="ER10" s="472"/>
      <c r="ES10" s="470"/>
      <c r="ET10" s="471"/>
      <c r="EU10" s="471"/>
      <c r="EV10" s="471"/>
      <c r="EW10" s="471"/>
      <c r="EX10" s="471"/>
      <c r="EY10" s="471"/>
      <c r="EZ10" s="471"/>
      <c r="FA10" s="471"/>
      <c r="FB10" s="471"/>
      <c r="FC10" s="471"/>
      <c r="FD10" s="471"/>
      <c r="FE10" s="473"/>
    </row>
    <row r="11" spans="1:161" ht="30.75" customHeight="1">
      <c r="A11" s="464" t="s">
        <v>354</v>
      </c>
      <c r="B11" s="464"/>
      <c r="C11" s="464"/>
      <c r="D11" s="464"/>
      <c r="E11" s="464"/>
      <c r="F11" s="464"/>
      <c r="G11" s="464"/>
      <c r="H11" s="465"/>
      <c r="I11" s="497" t="s">
        <v>355</v>
      </c>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68" t="s">
        <v>356</v>
      </c>
      <c r="CO11" s="464"/>
      <c r="CP11" s="464"/>
      <c r="CQ11" s="464"/>
      <c r="CR11" s="464"/>
      <c r="CS11" s="464"/>
      <c r="CT11" s="464"/>
      <c r="CU11" s="465"/>
      <c r="CV11" s="469" t="s">
        <v>21</v>
      </c>
      <c r="CW11" s="464"/>
      <c r="CX11" s="464"/>
      <c r="CY11" s="464"/>
      <c r="CZ11" s="464"/>
      <c r="DA11" s="464"/>
      <c r="DB11" s="464"/>
      <c r="DC11" s="464"/>
      <c r="DD11" s="464"/>
      <c r="DE11" s="465"/>
      <c r="DF11" s="470">
        <f>DF12+DF15+DF18+DF19+DF22</f>
        <v>0</v>
      </c>
      <c r="DG11" s="471"/>
      <c r="DH11" s="471"/>
      <c r="DI11" s="471"/>
      <c r="DJ11" s="471"/>
      <c r="DK11" s="471"/>
      <c r="DL11" s="471"/>
      <c r="DM11" s="471"/>
      <c r="DN11" s="471"/>
      <c r="DO11" s="471"/>
      <c r="DP11" s="471"/>
      <c r="DQ11" s="471"/>
      <c r="DR11" s="472"/>
      <c r="DS11" s="470">
        <f t="shared" ref="DS11" si="0">DS12+DS15+DS18+DS19+DS22</f>
        <v>0</v>
      </c>
      <c r="DT11" s="471"/>
      <c r="DU11" s="471"/>
      <c r="DV11" s="471"/>
      <c r="DW11" s="471"/>
      <c r="DX11" s="471"/>
      <c r="DY11" s="471"/>
      <c r="DZ11" s="471"/>
      <c r="EA11" s="471"/>
      <c r="EB11" s="471"/>
      <c r="EC11" s="471"/>
      <c r="ED11" s="471"/>
      <c r="EE11" s="472"/>
      <c r="EF11" s="470">
        <f t="shared" ref="EF11" si="1">EF12+EF15+EF18+EF19+EF22</f>
        <v>0</v>
      </c>
      <c r="EG11" s="471"/>
      <c r="EH11" s="471"/>
      <c r="EI11" s="471"/>
      <c r="EJ11" s="471"/>
      <c r="EK11" s="471"/>
      <c r="EL11" s="471"/>
      <c r="EM11" s="471"/>
      <c r="EN11" s="471"/>
      <c r="EO11" s="471"/>
      <c r="EP11" s="471"/>
      <c r="EQ11" s="471"/>
      <c r="ER11" s="472"/>
      <c r="ES11" s="470"/>
      <c r="ET11" s="471"/>
      <c r="EU11" s="471"/>
      <c r="EV11" s="471"/>
      <c r="EW11" s="471"/>
      <c r="EX11" s="471"/>
      <c r="EY11" s="471"/>
      <c r="EZ11" s="471"/>
      <c r="FA11" s="471"/>
      <c r="FB11" s="471"/>
      <c r="FC11" s="471"/>
      <c r="FD11" s="471"/>
      <c r="FE11" s="473"/>
    </row>
    <row r="12" spans="1:161" ht="35.25" customHeight="1">
      <c r="A12" s="464" t="s">
        <v>357</v>
      </c>
      <c r="B12" s="464"/>
      <c r="C12" s="464"/>
      <c r="D12" s="464"/>
      <c r="E12" s="464"/>
      <c r="F12" s="464"/>
      <c r="G12" s="464"/>
      <c r="H12" s="465"/>
      <c r="I12" s="490" t="s">
        <v>358</v>
      </c>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491"/>
      <c r="BQ12" s="491"/>
      <c r="BR12" s="491"/>
      <c r="BS12" s="491"/>
      <c r="BT12" s="491"/>
      <c r="BU12" s="491"/>
      <c r="BV12" s="491"/>
      <c r="BW12" s="491"/>
      <c r="BX12" s="491"/>
      <c r="BY12" s="491"/>
      <c r="BZ12" s="491"/>
      <c r="CA12" s="491"/>
      <c r="CB12" s="491"/>
      <c r="CC12" s="491"/>
      <c r="CD12" s="491"/>
      <c r="CE12" s="491"/>
      <c r="CF12" s="491"/>
      <c r="CG12" s="491"/>
      <c r="CH12" s="491"/>
      <c r="CI12" s="491"/>
      <c r="CJ12" s="491"/>
      <c r="CK12" s="491"/>
      <c r="CL12" s="491"/>
      <c r="CM12" s="491"/>
      <c r="CN12" s="468" t="s">
        <v>359</v>
      </c>
      <c r="CO12" s="464"/>
      <c r="CP12" s="464"/>
      <c r="CQ12" s="464"/>
      <c r="CR12" s="464"/>
      <c r="CS12" s="464"/>
      <c r="CT12" s="464"/>
      <c r="CU12" s="465"/>
      <c r="CV12" s="469" t="s">
        <v>21</v>
      </c>
      <c r="CW12" s="464"/>
      <c r="CX12" s="464"/>
      <c r="CY12" s="464"/>
      <c r="CZ12" s="464"/>
      <c r="DA12" s="464"/>
      <c r="DB12" s="464"/>
      <c r="DC12" s="464"/>
      <c r="DD12" s="464"/>
      <c r="DE12" s="465"/>
      <c r="DF12" s="470">
        <f>DF13+DF14</f>
        <v>0</v>
      </c>
      <c r="DG12" s="471"/>
      <c r="DH12" s="471"/>
      <c r="DI12" s="471"/>
      <c r="DJ12" s="471"/>
      <c r="DK12" s="471"/>
      <c r="DL12" s="471"/>
      <c r="DM12" s="471"/>
      <c r="DN12" s="471"/>
      <c r="DO12" s="471"/>
      <c r="DP12" s="471"/>
      <c r="DQ12" s="471"/>
      <c r="DR12" s="472"/>
      <c r="DS12" s="470">
        <f t="shared" ref="DS12" si="2">DS13+DS14</f>
        <v>0</v>
      </c>
      <c r="DT12" s="471"/>
      <c r="DU12" s="471"/>
      <c r="DV12" s="471"/>
      <c r="DW12" s="471"/>
      <c r="DX12" s="471"/>
      <c r="DY12" s="471"/>
      <c r="DZ12" s="471"/>
      <c r="EA12" s="471"/>
      <c r="EB12" s="471"/>
      <c r="EC12" s="471"/>
      <c r="ED12" s="471"/>
      <c r="EE12" s="472"/>
      <c r="EF12" s="470">
        <f t="shared" ref="EF12" si="3">EF13+EF14</f>
        <v>0</v>
      </c>
      <c r="EG12" s="471"/>
      <c r="EH12" s="471"/>
      <c r="EI12" s="471"/>
      <c r="EJ12" s="471"/>
      <c r="EK12" s="471"/>
      <c r="EL12" s="471"/>
      <c r="EM12" s="471"/>
      <c r="EN12" s="471"/>
      <c r="EO12" s="471"/>
      <c r="EP12" s="471"/>
      <c r="EQ12" s="471"/>
      <c r="ER12" s="472"/>
      <c r="ES12" s="470"/>
      <c r="ET12" s="471"/>
      <c r="EU12" s="471"/>
      <c r="EV12" s="471"/>
      <c r="EW12" s="471"/>
      <c r="EX12" s="471"/>
      <c r="EY12" s="471"/>
      <c r="EZ12" s="471"/>
      <c r="FA12" s="471"/>
      <c r="FB12" s="471"/>
      <c r="FC12" s="471"/>
      <c r="FD12" s="471"/>
      <c r="FE12" s="473"/>
    </row>
    <row r="13" spans="1:161" ht="25.5" customHeight="1">
      <c r="A13" s="464" t="s">
        <v>360</v>
      </c>
      <c r="B13" s="464"/>
      <c r="C13" s="464"/>
      <c r="D13" s="464"/>
      <c r="E13" s="464"/>
      <c r="F13" s="464"/>
      <c r="G13" s="464"/>
      <c r="H13" s="465"/>
      <c r="I13" s="476" t="s">
        <v>361</v>
      </c>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c r="CG13" s="477"/>
      <c r="CH13" s="477"/>
      <c r="CI13" s="477"/>
      <c r="CJ13" s="477"/>
      <c r="CK13" s="477"/>
      <c r="CL13" s="477"/>
      <c r="CM13" s="477"/>
      <c r="CN13" s="468" t="s">
        <v>362</v>
      </c>
      <c r="CO13" s="464"/>
      <c r="CP13" s="464"/>
      <c r="CQ13" s="464"/>
      <c r="CR13" s="464"/>
      <c r="CS13" s="464"/>
      <c r="CT13" s="464"/>
      <c r="CU13" s="465"/>
      <c r="CV13" s="469" t="s">
        <v>21</v>
      </c>
      <c r="CW13" s="464"/>
      <c r="CX13" s="464"/>
      <c r="CY13" s="464"/>
      <c r="CZ13" s="464"/>
      <c r="DA13" s="464"/>
      <c r="DB13" s="464"/>
      <c r="DC13" s="464"/>
      <c r="DD13" s="464"/>
      <c r="DE13" s="465"/>
      <c r="DF13" s="470"/>
      <c r="DG13" s="471"/>
      <c r="DH13" s="471"/>
      <c r="DI13" s="471"/>
      <c r="DJ13" s="471"/>
      <c r="DK13" s="471"/>
      <c r="DL13" s="471"/>
      <c r="DM13" s="471"/>
      <c r="DN13" s="471"/>
      <c r="DO13" s="471"/>
      <c r="DP13" s="471"/>
      <c r="DQ13" s="471"/>
      <c r="DR13" s="472"/>
      <c r="DS13" s="470"/>
      <c r="DT13" s="471"/>
      <c r="DU13" s="471"/>
      <c r="DV13" s="471"/>
      <c r="DW13" s="471"/>
      <c r="DX13" s="471"/>
      <c r="DY13" s="471"/>
      <c r="DZ13" s="471"/>
      <c r="EA13" s="471"/>
      <c r="EB13" s="471"/>
      <c r="EC13" s="471"/>
      <c r="ED13" s="471"/>
      <c r="EE13" s="472"/>
      <c r="EF13" s="470"/>
      <c r="EG13" s="471"/>
      <c r="EH13" s="471"/>
      <c r="EI13" s="471"/>
      <c r="EJ13" s="471"/>
      <c r="EK13" s="471"/>
      <c r="EL13" s="471"/>
      <c r="EM13" s="471"/>
      <c r="EN13" s="471"/>
      <c r="EO13" s="471"/>
      <c r="EP13" s="471"/>
      <c r="EQ13" s="471"/>
      <c r="ER13" s="472"/>
      <c r="ES13" s="470"/>
      <c r="ET13" s="471"/>
      <c r="EU13" s="471"/>
      <c r="EV13" s="471"/>
      <c r="EW13" s="471"/>
      <c r="EX13" s="471"/>
      <c r="EY13" s="471"/>
      <c r="EZ13" s="471"/>
      <c r="FA13" s="471"/>
      <c r="FB13" s="471"/>
      <c r="FC13" s="471"/>
      <c r="FD13" s="471"/>
      <c r="FE13" s="473"/>
    </row>
    <row r="14" spans="1:161" ht="13.5" customHeight="1">
      <c r="A14" s="464" t="s">
        <v>363</v>
      </c>
      <c r="B14" s="464"/>
      <c r="C14" s="464"/>
      <c r="D14" s="464"/>
      <c r="E14" s="464"/>
      <c r="F14" s="464"/>
      <c r="G14" s="464"/>
      <c r="H14" s="465"/>
      <c r="I14" s="496" t="s">
        <v>364</v>
      </c>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468" t="s">
        <v>365</v>
      </c>
      <c r="CO14" s="464"/>
      <c r="CP14" s="464"/>
      <c r="CQ14" s="464"/>
      <c r="CR14" s="464"/>
      <c r="CS14" s="464"/>
      <c r="CT14" s="464"/>
      <c r="CU14" s="465"/>
      <c r="CV14" s="469" t="s">
        <v>21</v>
      </c>
      <c r="CW14" s="464"/>
      <c r="CX14" s="464"/>
      <c r="CY14" s="464"/>
      <c r="CZ14" s="464"/>
      <c r="DA14" s="464"/>
      <c r="DB14" s="464"/>
      <c r="DC14" s="464"/>
      <c r="DD14" s="464"/>
      <c r="DE14" s="465"/>
      <c r="DF14" s="470"/>
      <c r="DG14" s="471"/>
      <c r="DH14" s="471"/>
      <c r="DI14" s="471"/>
      <c r="DJ14" s="471"/>
      <c r="DK14" s="471"/>
      <c r="DL14" s="471"/>
      <c r="DM14" s="471"/>
      <c r="DN14" s="471"/>
      <c r="DO14" s="471"/>
      <c r="DP14" s="471"/>
      <c r="DQ14" s="471"/>
      <c r="DR14" s="472"/>
      <c r="DS14" s="470"/>
      <c r="DT14" s="471"/>
      <c r="DU14" s="471"/>
      <c r="DV14" s="471"/>
      <c r="DW14" s="471"/>
      <c r="DX14" s="471"/>
      <c r="DY14" s="471"/>
      <c r="DZ14" s="471"/>
      <c r="EA14" s="471"/>
      <c r="EB14" s="471"/>
      <c r="EC14" s="471"/>
      <c r="ED14" s="471"/>
      <c r="EE14" s="472"/>
      <c r="EF14" s="470"/>
      <c r="EG14" s="471"/>
      <c r="EH14" s="471"/>
      <c r="EI14" s="471"/>
      <c r="EJ14" s="471"/>
      <c r="EK14" s="471"/>
      <c r="EL14" s="471"/>
      <c r="EM14" s="471"/>
      <c r="EN14" s="471"/>
      <c r="EO14" s="471"/>
      <c r="EP14" s="471"/>
      <c r="EQ14" s="471"/>
      <c r="ER14" s="472"/>
      <c r="ES14" s="470"/>
      <c r="ET14" s="471"/>
      <c r="EU14" s="471"/>
      <c r="EV14" s="471"/>
      <c r="EW14" s="471"/>
      <c r="EX14" s="471"/>
      <c r="EY14" s="471"/>
      <c r="EZ14" s="471"/>
      <c r="FA14" s="471"/>
      <c r="FB14" s="471"/>
      <c r="FC14" s="471"/>
      <c r="FD14" s="471"/>
      <c r="FE14" s="473"/>
    </row>
    <row r="15" spans="1:161" ht="29.25" customHeight="1">
      <c r="A15" s="464" t="s">
        <v>366</v>
      </c>
      <c r="B15" s="464"/>
      <c r="C15" s="464"/>
      <c r="D15" s="464"/>
      <c r="E15" s="464"/>
      <c r="F15" s="464"/>
      <c r="G15" s="464"/>
      <c r="H15" s="465"/>
      <c r="I15" s="490" t="s">
        <v>367</v>
      </c>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1"/>
      <c r="BT15" s="491"/>
      <c r="BU15" s="491"/>
      <c r="BV15" s="491"/>
      <c r="BW15" s="491"/>
      <c r="BX15" s="491"/>
      <c r="BY15" s="491"/>
      <c r="BZ15" s="491"/>
      <c r="CA15" s="491"/>
      <c r="CB15" s="491"/>
      <c r="CC15" s="491"/>
      <c r="CD15" s="491"/>
      <c r="CE15" s="491"/>
      <c r="CF15" s="491"/>
      <c r="CG15" s="491"/>
      <c r="CH15" s="491"/>
      <c r="CI15" s="491"/>
      <c r="CJ15" s="491"/>
      <c r="CK15" s="491"/>
      <c r="CL15" s="491"/>
      <c r="CM15" s="491"/>
      <c r="CN15" s="468" t="s">
        <v>368</v>
      </c>
      <c r="CO15" s="464"/>
      <c r="CP15" s="464"/>
      <c r="CQ15" s="464"/>
      <c r="CR15" s="464"/>
      <c r="CS15" s="464"/>
      <c r="CT15" s="464"/>
      <c r="CU15" s="465"/>
      <c r="CV15" s="469" t="s">
        <v>21</v>
      </c>
      <c r="CW15" s="464"/>
      <c r="CX15" s="464"/>
      <c r="CY15" s="464"/>
      <c r="CZ15" s="464"/>
      <c r="DA15" s="464"/>
      <c r="DB15" s="464"/>
      <c r="DC15" s="464"/>
      <c r="DD15" s="464"/>
      <c r="DE15" s="465"/>
      <c r="DF15" s="470">
        <f>DF16+DF17</f>
        <v>0</v>
      </c>
      <c r="DG15" s="471"/>
      <c r="DH15" s="471"/>
      <c r="DI15" s="471"/>
      <c r="DJ15" s="471"/>
      <c r="DK15" s="471"/>
      <c r="DL15" s="471"/>
      <c r="DM15" s="471"/>
      <c r="DN15" s="471"/>
      <c r="DO15" s="471"/>
      <c r="DP15" s="471"/>
      <c r="DQ15" s="471"/>
      <c r="DR15" s="472"/>
      <c r="DS15" s="470">
        <f t="shared" ref="DS15" si="4">DS16+DS17</f>
        <v>0</v>
      </c>
      <c r="DT15" s="471"/>
      <c r="DU15" s="471"/>
      <c r="DV15" s="471"/>
      <c r="DW15" s="471"/>
      <c r="DX15" s="471"/>
      <c r="DY15" s="471"/>
      <c r="DZ15" s="471"/>
      <c r="EA15" s="471"/>
      <c r="EB15" s="471"/>
      <c r="EC15" s="471"/>
      <c r="ED15" s="471"/>
      <c r="EE15" s="472"/>
      <c r="EF15" s="470">
        <f t="shared" ref="EF15" si="5">EF16+EF17</f>
        <v>0</v>
      </c>
      <c r="EG15" s="471"/>
      <c r="EH15" s="471"/>
      <c r="EI15" s="471"/>
      <c r="EJ15" s="471"/>
      <c r="EK15" s="471"/>
      <c r="EL15" s="471"/>
      <c r="EM15" s="471"/>
      <c r="EN15" s="471"/>
      <c r="EO15" s="471"/>
      <c r="EP15" s="471"/>
      <c r="EQ15" s="471"/>
      <c r="ER15" s="472"/>
      <c r="ES15" s="470"/>
      <c r="ET15" s="471"/>
      <c r="EU15" s="471"/>
      <c r="EV15" s="471"/>
      <c r="EW15" s="471"/>
      <c r="EX15" s="471"/>
      <c r="EY15" s="471"/>
      <c r="EZ15" s="471"/>
      <c r="FA15" s="471"/>
      <c r="FB15" s="471"/>
      <c r="FC15" s="471"/>
      <c r="FD15" s="471"/>
      <c r="FE15" s="473"/>
    </row>
    <row r="16" spans="1:161" ht="23.25" customHeight="1">
      <c r="A16" s="464" t="s">
        <v>369</v>
      </c>
      <c r="B16" s="464"/>
      <c r="C16" s="464"/>
      <c r="D16" s="464"/>
      <c r="E16" s="464"/>
      <c r="F16" s="464"/>
      <c r="G16" s="464"/>
      <c r="H16" s="465"/>
      <c r="I16" s="476" t="s">
        <v>361</v>
      </c>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68" t="s">
        <v>370</v>
      </c>
      <c r="CO16" s="464"/>
      <c r="CP16" s="464"/>
      <c r="CQ16" s="464"/>
      <c r="CR16" s="464"/>
      <c r="CS16" s="464"/>
      <c r="CT16" s="464"/>
      <c r="CU16" s="465"/>
      <c r="CV16" s="469" t="s">
        <v>21</v>
      </c>
      <c r="CW16" s="464"/>
      <c r="CX16" s="464"/>
      <c r="CY16" s="464"/>
      <c r="CZ16" s="464"/>
      <c r="DA16" s="464"/>
      <c r="DB16" s="464"/>
      <c r="DC16" s="464"/>
      <c r="DD16" s="464"/>
      <c r="DE16" s="465"/>
      <c r="DF16" s="470"/>
      <c r="DG16" s="471"/>
      <c r="DH16" s="471"/>
      <c r="DI16" s="471"/>
      <c r="DJ16" s="471"/>
      <c r="DK16" s="471"/>
      <c r="DL16" s="471"/>
      <c r="DM16" s="471"/>
      <c r="DN16" s="471"/>
      <c r="DO16" s="471"/>
      <c r="DP16" s="471"/>
      <c r="DQ16" s="471"/>
      <c r="DR16" s="472"/>
      <c r="DS16" s="470"/>
      <c r="DT16" s="471"/>
      <c r="DU16" s="471"/>
      <c r="DV16" s="471"/>
      <c r="DW16" s="471"/>
      <c r="DX16" s="471"/>
      <c r="DY16" s="471"/>
      <c r="DZ16" s="471"/>
      <c r="EA16" s="471"/>
      <c r="EB16" s="471"/>
      <c r="EC16" s="471"/>
      <c r="ED16" s="471"/>
      <c r="EE16" s="472"/>
      <c r="EF16" s="470"/>
      <c r="EG16" s="471"/>
      <c r="EH16" s="471"/>
      <c r="EI16" s="471"/>
      <c r="EJ16" s="471"/>
      <c r="EK16" s="471"/>
      <c r="EL16" s="471"/>
      <c r="EM16" s="471"/>
      <c r="EN16" s="471"/>
      <c r="EO16" s="471"/>
      <c r="EP16" s="471"/>
      <c r="EQ16" s="471"/>
      <c r="ER16" s="472"/>
      <c r="ES16" s="470"/>
      <c r="ET16" s="471"/>
      <c r="EU16" s="471"/>
      <c r="EV16" s="471"/>
      <c r="EW16" s="471"/>
      <c r="EX16" s="471"/>
      <c r="EY16" s="471"/>
      <c r="EZ16" s="471"/>
      <c r="FA16" s="471"/>
      <c r="FB16" s="471"/>
      <c r="FC16" s="471"/>
      <c r="FD16" s="471"/>
      <c r="FE16" s="473"/>
    </row>
    <row r="17" spans="1:161" ht="15.75" customHeight="1">
      <c r="A17" s="464" t="s">
        <v>371</v>
      </c>
      <c r="B17" s="464"/>
      <c r="C17" s="464"/>
      <c r="D17" s="464"/>
      <c r="E17" s="464"/>
      <c r="F17" s="464"/>
      <c r="G17" s="464"/>
      <c r="H17" s="465"/>
      <c r="I17" s="476" t="s">
        <v>364</v>
      </c>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77"/>
      <c r="CA17" s="477"/>
      <c r="CB17" s="477"/>
      <c r="CC17" s="477"/>
      <c r="CD17" s="477"/>
      <c r="CE17" s="477"/>
      <c r="CF17" s="477"/>
      <c r="CG17" s="477"/>
      <c r="CH17" s="477"/>
      <c r="CI17" s="477"/>
      <c r="CJ17" s="477"/>
      <c r="CK17" s="477"/>
      <c r="CL17" s="477"/>
      <c r="CM17" s="477"/>
      <c r="CN17" s="468" t="s">
        <v>372</v>
      </c>
      <c r="CO17" s="464"/>
      <c r="CP17" s="464"/>
      <c r="CQ17" s="464"/>
      <c r="CR17" s="464"/>
      <c r="CS17" s="464"/>
      <c r="CT17" s="464"/>
      <c r="CU17" s="465"/>
      <c r="CV17" s="469" t="s">
        <v>21</v>
      </c>
      <c r="CW17" s="464"/>
      <c r="CX17" s="464"/>
      <c r="CY17" s="464"/>
      <c r="CZ17" s="464"/>
      <c r="DA17" s="464"/>
      <c r="DB17" s="464"/>
      <c r="DC17" s="464"/>
      <c r="DD17" s="464"/>
      <c r="DE17" s="465"/>
      <c r="DF17" s="470"/>
      <c r="DG17" s="471"/>
      <c r="DH17" s="471"/>
      <c r="DI17" s="471"/>
      <c r="DJ17" s="471"/>
      <c r="DK17" s="471"/>
      <c r="DL17" s="471"/>
      <c r="DM17" s="471"/>
      <c r="DN17" s="471"/>
      <c r="DO17" s="471"/>
      <c r="DP17" s="471"/>
      <c r="DQ17" s="471"/>
      <c r="DR17" s="472"/>
      <c r="DS17" s="470"/>
      <c r="DT17" s="471"/>
      <c r="DU17" s="471"/>
      <c r="DV17" s="471"/>
      <c r="DW17" s="471"/>
      <c r="DX17" s="471"/>
      <c r="DY17" s="471"/>
      <c r="DZ17" s="471"/>
      <c r="EA17" s="471"/>
      <c r="EB17" s="471"/>
      <c r="EC17" s="471"/>
      <c r="ED17" s="471"/>
      <c r="EE17" s="472"/>
      <c r="EF17" s="470"/>
      <c r="EG17" s="471"/>
      <c r="EH17" s="471"/>
      <c r="EI17" s="471"/>
      <c r="EJ17" s="471"/>
      <c r="EK17" s="471"/>
      <c r="EL17" s="471"/>
      <c r="EM17" s="471"/>
      <c r="EN17" s="471"/>
      <c r="EO17" s="471"/>
      <c r="EP17" s="471"/>
      <c r="EQ17" s="471"/>
      <c r="ER17" s="472"/>
      <c r="ES17" s="470"/>
      <c r="ET17" s="471"/>
      <c r="EU17" s="471"/>
      <c r="EV17" s="471"/>
      <c r="EW17" s="471"/>
      <c r="EX17" s="471"/>
      <c r="EY17" s="471"/>
      <c r="EZ17" s="471"/>
      <c r="FA17" s="471"/>
      <c r="FB17" s="471"/>
      <c r="FC17" s="471"/>
      <c r="FD17" s="471"/>
      <c r="FE17" s="473"/>
    </row>
    <row r="18" spans="1:161" ht="14.25" customHeight="1">
      <c r="A18" s="464" t="s">
        <v>373</v>
      </c>
      <c r="B18" s="464"/>
      <c r="C18" s="464"/>
      <c r="D18" s="464"/>
      <c r="E18" s="464"/>
      <c r="F18" s="464"/>
      <c r="G18" s="464"/>
      <c r="H18" s="465"/>
      <c r="I18" s="490" t="s">
        <v>458</v>
      </c>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c r="BV18" s="491"/>
      <c r="BW18" s="491"/>
      <c r="BX18" s="491"/>
      <c r="BY18" s="491"/>
      <c r="BZ18" s="491"/>
      <c r="CA18" s="491"/>
      <c r="CB18" s="491"/>
      <c r="CC18" s="491"/>
      <c r="CD18" s="491"/>
      <c r="CE18" s="491"/>
      <c r="CF18" s="491"/>
      <c r="CG18" s="491"/>
      <c r="CH18" s="491"/>
      <c r="CI18" s="491"/>
      <c r="CJ18" s="491"/>
      <c r="CK18" s="491"/>
      <c r="CL18" s="491"/>
      <c r="CM18" s="491"/>
      <c r="CN18" s="468" t="s">
        <v>374</v>
      </c>
      <c r="CO18" s="464"/>
      <c r="CP18" s="464"/>
      <c r="CQ18" s="464"/>
      <c r="CR18" s="464"/>
      <c r="CS18" s="464"/>
      <c r="CT18" s="464"/>
      <c r="CU18" s="465"/>
      <c r="CV18" s="469" t="s">
        <v>21</v>
      </c>
      <c r="CW18" s="464"/>
      <c r="CX18" s="464"/>
      <c r="CY18" s="464"/>
      <c r="CZ18" s="464"/>
      <c r="DA18" s="464"/>
      <c r="DB18" s="464"/>
      <c r="DC18" s="464"/>
      <c r="DD18" s="464"/>
      <c r="DE18" s="465"/>
      <c r="DF18" s="470"/>
      <c r="DG18" s="471"/>
      <c r="DH18" s="471"/>
      <c r="DI18" s="471"/>
      <c r="DJ18" s="471"/>
      <c r="DK18" s="471"/>
      <c r="DL18" s="471"/>
      <c r="DM18" s="471"/>
      <c r="DN18" s="471"/>
      <c r="DO18" s="471"/>
      <c r="DP18" s="471"/>
      <c r="DQ18" s="471"/>
      <c r="DR18" s="472"/>
      <c r="DS18" s="470"/>
      <c r="DT18" s="471"/>
      <c r="DU18" s="471"/>
      <c r="DV18" s="471"/>
      <c r="DW18" s="471"/>
      <c r="DX18" s="471"/>
      <c r="DY18" s="471"/>
      <c r="DZ18" s="471"/>
      <c r="EA18" s="471"/>
      <c r="EB18" s="471"/>
      <c r="EC18" s="471"/>
      <c r="ED18" s="471"/>
      <c r="EE18" s="472"/>
      <c r="EF18" s="470"/>
      <c r="EG18" s="471"/>
      <c r="EH18" s="471"/>
      <c r="EI18" s="471"/>
      <c r="EJ18" s="471"/>
      <c r="EK18" s="471"/>
      <c r="EL18" s="471"/>
      <c r="EM18" s="471"/>
      <c r="EN18" s="471"/>
      <c r="EO18" s="471"/>
      <c r="EP18" s="471"/>
      <c r="EQ18" s="471"/>
      <c r="ER18" s="472"/>
      <c r="ES18" s="470"/>
      <c r="ET18" s="471"/>
      <c r="EU18" s="471"/>
      <c r="EV18" s="471"/>
      <c r="EW18" s="471"/>
      <c r="EX18" s="471"/>
      <c r="EY18" s="471"/>
      <c r="EZ18" s="471"/>
      <c r="FA18" s="471"/>
      <c r="FB18" s="471"/>
      <c r="FC18" s="471"/>
      <c r="FD18" s="471"/>
      <c r="FE18" s="473"/>
    </row>
    <row r="19" spans="1:161">
      <c r="A19" s="464" t="s">
        <v>375</v>
      </c>
      <c r="B19" s="464"/>
      <c r="C19" s="464"/>
      <c r="D19" s="464"/>
      <c r="E19" s="464"/>
      <c r="F19" s="464"/>
      <c r="G19" s="464"/>
      <c r="H19" s="465"/>
      <c r="I19" s="490" t="s">
        <v>376</v>
      </c>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1"/>
      <c r="BI19" s="491"/>
      <c r="BJ19" s="491"/>
      <c r="BK19" s="491"/>
      <c r="BL19" s="491"/>
      <c r="BM19" s="491"/>
      <c r="BN19" s="491"/>
      <c r="BO19" s="491"/>
      <c r="BP19" s="491"/>
      <c r="BQ19" s="491"/>
      <c r="BR19" s="491"/>
      <c r="BS19" s="491"/>
      <c r="BT19" s="491"/>
      <c r="BU19" s="491"/>
      <c r="BV19" s="491"/>
      <c r="BW19" s="491"/>
      <c r="BX19" s="491"/>
      <c r="BY19" s="491"/>
      <c r="BZ19" s="491"/>
      <c r="CA19" s="491"/>
      <c r="CB19" s="491"/>
      <c r="CC19" s="491"/>
      <c r="CD19" s="491"/>
      <c r="CE19" s="491"/>
      <c r="CF19" s="491"/>
      <c r="CG19" s="491"/>
      <c r="CH19" s="491"/>
      <c r="CI19" s="491"/>
      <c r="CJ19" s="491"/>
      <c r="CK19" s="491"/>
      <c r="CL19" s="491"/>
      <c r="CM19" s="491"/>
      <c r="CN19" s="468" t="s">
        <v>377</v>
      </c>
      <c r="CO19" s="464"/>
      <c r="CP19" s="464"/>
      <c r="CQ19" s="464"/>
      <c r="CR19" s="464"/>
      <c r="CS19" s="464"/>
      <c r="CT19" s="464"/>
      <c r="CU19" s="465"/>
      <c r="CV19" s="469" t="s">
        <v>21</v>
      </c>
      <c r="CW19" s="464"/>
      <c r="CX19" s="464"/>
      <c r="CY19" s="464"/>
      <c r="CZ19" s="464"/>
      <c r="DA19" s="464"/>
      <c r="DB19" s="464"/>
      <c r="DC19" s="464"/>
      <c r="DD19" s="464"/>
      <c r="DE19" s="465"/>
      <c r="DF19" s="470">
        <f>DF20+DF21</f>
        <v>0</v>
      </c>
      <c r="DG19" s="471"/>
      <c r="DH19" s="471"/>
      <c r="DI19" s="471"/>
      <c r="DJ19" s="471"/>
      <c r="DK19" s="471"/>
      <c r="DL19" s="471"/>
      <c r="DM19" s="471"/>
      <c r="DN19" s="471"/>
      <c r="DO19" s="471"/>
      <c r="DP19" s="471"/>
      <c r="DQ19" s="471"/>
      <c r="DR19" s="472"/>
      <c r="DS19" s="470">
        <f t="shared" ref="DS19" si="6">DS20+DS21</f>
        <v>0</v>
      </c>
      <c r="DT19" s="471"/>
      <c r="DU19" s="471"/>
      <c r="DV19" s="471"/>
      <c r="DW19" s="471"/>
      <c r="DX19" s="471"/>
      <c r="DY19" s="471"/>
      <c r="DZ19" s="471"/>
      <c r="EA19" s="471"/>
      <c r="EB19" s="471"/>
      <c r="EC19" s="471"/>
      <c r="ED19" s="471"/>
      <c r="EE19" s="472"/>
      <c r="EF19" s="470">
        <f t="shared" ref="EF19" si="7">EF20+EF21</f>
        <v>0</v>
      </c>
      <c r="EG19" s="471"/>
      <c r="EH19" s="471"/>
      <c r="EI19" s="471"/>
      <c r="EJ19" s="471"/>
      <c r="EK19" s="471"/>
      <c r="EL19" s="471"/>
      <c r="EM19" s="471"/>
      <c r="EN19" s="471"/>
      <c r="EO19" s="471"/>
      <c r="EP19" s="471"/>
      <c r="EQ19" s="471"/>
      <c r="ER19" s="472"/>
      <c r="ES19" s="470"/>
      <c r="ET19" s="471"/>
      <c r="EU19" s="471"/>
      <c r="EV19" s="471"/>
      <c r="EW19" s="471"/>
      <c r="EX19" s="471"/>
      <c r="EY19" s="471"/>
      <c r="EZ19" s="471"/>
      <c r="FA19" s="471"/>
      <c r="FB19" s="471"/>
      <c r="FC19" s="471"/>
      <c r="FD19" s="471"/>
      <c r="FE19" s="473"/>
    </row>
    <row r="20" spans="1:161" ht="23.25" customHeight="1">
      <c r="A20" s="464" t="s">
        <v>378</v>
      </c>
      <c r="B20" s="464"/>
      <c r="C20" s="464"/>
      <c r="D20" s="464"/>
      <c r="E20" s="464"/>
      <c r="F20" s="464"/>
      <c r="G20" s="464"/>
      <c r="H20" s="465"/>
      <c r="I20" s="476" t="s">
        <v>361</v>
      </c>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c r="BV20" s="477"/>
      <c r="BW20" s="477"/>
      <c r="BX20" s="477"/>
      <c r="BY20" s="477"/>
      <c r="BZ20" s="477"/>
      <c r="CA20" s="477"/>
      <c r="CB20" s="477"/>
      <c r="CC20" s="477"/>
      <c r="CD20" s="477"/>
      <c r="CE20" s="477"/>
      <c r="CF20" s="477"/>
      <c r="CG20" s="477"/>
      <c r="CH20" s="477"/>
      <c r="CI20" s="477"/>
      <c r="CJ20" s="477"/>
      <c r="CK20" s="477"/>
      <c r="CL20" s="477"/>
      <c r="CM20" s="477"/>
      <c r="CN20" s="468" t="s">
        <v>379</v>
      </c>
      <c r="CO20" s="464"/>
      <c r="CP20" s="464"/>
      <c r="CQ20" s="464"/>
      <c r="CR20" s="464"/>
      <c r="CS20" s="464"/>
      <c r="CT20" s="464"/>
      <c r="CU20" s="465"/>
      <c r="CV20" s="469" t="s">
        <v>21</v>
      </c>
      <c r="CW20" s="464"/>
      <c r="CX20" s="464"/>
      <c r="CY20" s="464"/>
      <c r="CZ20" s="464"/>
      <c r="DA20" s="464"/>
      <c r="DB20" s="464"/>
      <c r="DC20" s="464"/>
      <c r="DD20" s="464"/>
      <c r="DE20" s="465"/>
      <c r="DF20" s="470"/>
      <c r="DG20" s="471"/>
      <c r="DH20" s="471"/>
      <c r="DI20" s="471"/>
      <c r="DJ20" s="471"/>
      <c r="DK20" s="471"/>
      <c r="DL20" s="471"/>
      <c r="DM20" s="471"/>
      <c r="DN20" s="471"/>
      <c r="DO20" s="471"/>
      <c r="DP20" s="471"/>
      <c r="DQ20" s="471"/>
      <c r="DR20" s="472"/>
      <c r="DS20" s="470"/>
      <c r="DT20" s="471"/>
      <c r="DU20" s="471"/>
      <c r="DV20" s="471"/>
      <c r="DW20" s="471"/>
      <c r="DX20" s="471"/>
      <c r="DY20" s="471"/>
      <c r="DZ20" s="471"/>
      <c r="EA20" s="471"/>
      <c r="EB20" s="471"/>
      <c r="EC20" s="471"/>
      <c r="ED20" s="471"/>
      <c r="EE20" s="472"/>
      <c r="EF20" s="470"/>
      <c r="EG20" s="471"/>
      <c r="EH20" s="471"/>
      <c r="EI20" s="471"/>
      <c r="EJ20" s="471"/>
      <c r="EK20" s="471"/>
      <c r="EL20" s="471"/>
      <c r="EM20" s="471"/>
      <c r="EN20" s="471"/>
      <c r="EO20" s="471"/>
      <c r="EP20" s="471"/>
      <c r="EQ20" s="471"/>
      <c r="ER20" s="472"/>
      <c r="ES20" s="470"/>
      <c r="ET20" s="471"/>
      <c r="EU20" s="471"/>
      <c r="EV20" s="471"/>
      <c r="EW20" s="471"/>
      <c r="EX20" s="471"/>
      <c r="EY20" s="471"/>
      <c r="EZ20" s="471"/>
      <c r="FA20" s="471"/>
      <c r="FB20" s="471"/>
      <c r="FC20" s="471"/>
      <c r="FD20" s="471"/>
      <c r="FE20" s="473"/>
    </row>
    <row r="21" spans="1:161" ht="15.75" customHeight="1">
      <c r="A21" s="464" t="s">
        <v>380</v>
      </c>
      <c r="B21" s="464"/>
      <c r="C21" s="464"/>
      <c r="D21" s="464"/>
      <c r="E21" s="464"/>
      <c r="F21" s="464"/>
      <c r="G21" s="464"/>
      <c r="H21" s="465"/>
      <c r="I21" s="496" t="s">
        <v>364</v>
      </c>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468" t="s">
        <v>381</v>
      </c>
      <c r="CO21" s="464"/>
      <c r="CP21" s="464"/>
      <c r="CQ21" s="464"/>
      <c r="CR21" s="464"/>
      <c r="CS21" s="464"/>
      <c r="CT21" s="464"/>
      <c r="CU21" s="465"/>
      <c r="CV21" s="469" t="s">
        <v>21</v>
      </c>
      <c r="CW21" s="464"/>
      <c r="CX21" s="464"/>
      <c r="CY21" s="464"/>
      <c r="CZ21" s="464"/>
      <c r="DA21" s="464"/>
      <c r="DB21" s="464"/>
      <c r="DC21" s="464"/>
      <c r="DD21" s="464"/>
      <c r="DE21" s="465"/>
      <c r="DF21" s="470"/>
      <c r="DG21" s="471"/>
      <c r="DH21" s="471"/>
      <c r="DI21" s="471"/>
      <c r="DJ21" s="471"/>
      <c r="DK21" s="471"/>
      <c r="DL21" s="471"/>
      <c r="DM21" s="471"/>
      <c r="DN21" s="471"/>
      <c r="DO21" s="471"/>
      <c r="DP21" s="471"/>
      <c r="DQ21" s="471"/>
      <c r="DR21" s="472"/>
      <c r="DS21" s="470"/>
      <c r="DT21" s="471"/>
      <c r="DU21" s="471"/>
      <c r="DV21" s="471"/>
      <c r="DW21" s="471"/>
      <c r="DX21" s="471"/>
      <c r="DY21" s="471"/>
      <c r="DZ21" s="471"/>
      <c r="EA21" s="471"/>
      <c r="EB21" s="471"/>
      <c r="EC21" s="471"/>
      <c r="ED21" s="471"/>
      <c r="EE21" s="472"/>
      <c r="EF21" s="470"/>
      <c r="EG21" s="471"/>
      <c r="EH21" s="471"/>
      <c r="EI21" s="471"/>
      <c r="EJ21" s="471"/>
      <c r="EK21" s="471"/>
      <c r="EL21" s="471"/>
      <c r="EM21" s="471"/>
      <c r="EN21" s="471"/>
      <c r="EO21" s="471"/>
      <c r="EP21" s="471"/>
      <c r="EQ21" s="471"/>
      <c r="ER21" s="472"/>
      <c r="ES21" s="470"/>
      <c r="ET21" s="471"/>
      <c r="EU21" s="471"/>
      <c r="EV21" s="471"/>
      <c r="EW21" s="471"/>
      <c r="EX21" s="471"/>
      <c r="EY21" s="471"/>
      <c r="EZ21" s="471"/>
      <c r="FA21" s="471"/>
      <c r="FB21" s="471"/>
      <c r="FC21" s="471"/>
      <c r="FD21" s="471"/>
      <c r="FE21" s="473"/>
    </row>
    <row r="22" spans="1:161" ht="12" thickBot="1">
      <c r="A22" s="464" t="s">
        <v>382</v>
      </c>
      <c r="B22" s="464"/>
      <c r="C22" s="464"/>
      <c r="D22" s="464"/>
      <c r="E22" s="464"/>
      <c r="F22" s="464"/>
      <c r="G22" s="464"/>
      <c r="H22" s="465"/>
      <c r="I22" s="490" t="s">
        <v>383</v>
      </c>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2" t="s">
        <v>384</v>
      </c>
      <c r="CO22" s="493"/>
      <c r="CP22" s="493"/>
      <c r="CQ22" s="493"/>
      <c r="CR22" s="493"/>
      <c r="CS22" s="493"/>
      <c r="CT22" s="493"/>
      <c r="CU22" s="494"/>
      <c r="CV22" s="495" t="s">
        <v>21</v>
      </c>
      <c r="CW22" s="493"/>
      <c r="CX22" s="493"/>
      <c r="CY22" s="493"/>
      <c r="CZ22" s="493"/>
      <c r="DA22" s="493"/>
      <c r="DB22" s="493"/>
      <c r="DC22" s="493"/>
      <c r="DD22" s="493"/>
      <c r="DE22" s="494"/>
      <c r="DF22" s="478">
        <f>DF23+DF24</f>
        <v>0</v>
      </c>
      <c r="DG22" s="479"/>
      <c r="DH22" s="479"/>
      <c r="DI22" s="479"/>
      <c r="DJ22" s="479"/>
      <c r="DK22" s="479"/>
      <c r="DL22" s="479"/>
      <c r="DM22" s="479"/>
      <c r="DN22" s="479"/>
      <c r="DO22" s="479"/>
      <c r="DP22" s="479"/>
      <c r="DQ22" s="479"/>
      <c r="DR22" s="480"/>
      <c r="DS22" s="478">
        <f t="shared" ref="DS22" si="8">DS23+DS24</f>
        <v>0</v>
      </c>
      <c r="DT22" s="479"/>
      <c r="DU22" s="479"/>
      <c r="DV22" s="479"/>
      <c r="DW22" s="479"/>
      <c r="DX22" s="479"/>
      <c r="DY22" s="479"/>
      <c r="DZ22" s="479"/>
      <c r="EA22" s="479"/>
      <c r="EB22" s="479"/>
      <c r="EC22" s="479"/>
      <c r="ED22" s="479"/>
      <c r="EE22" s="480"/>
      <c r="EF22" s="478">
        <f t="shared" ref="EF22" si="9">EF23+EF24</f>
        <v>0</v>
      </c>
      <c r="EG22" s="479"/>
      <c r="EH22" s="479"/>
      <c r="EI22" s="479"/>
      <c r="EJ22" s="479"/>
      <c r="EK22" s="479"/>
      <c r="EL22" s="479"/>
      <c r="EM22" s="479"/>
      <c r="EN22" s="479"/>
      <c r="EO22" s="479"/>
      <c r="EP22" s="479"/>
      <c r="EQ22" s="479"/>
      <c r="ER22" s="480"/>
      <c r="ES22" s="478"/>
      <c r="ET22" s="479"/>
      <c r="EU22" s="479"/>
      <c r="EV22" s="479"/>
      <c r="EW22" s="479"/>
      <c r="EX22" s="479"/>
      <c r="EY22" s="479"/>
      <c r="EZ22" s="479"/>
      <c r="FA22" s="479"/>
      <c r="FB22" s="479"/>
      <c r="FC22" s="479"/>
      <c r="FD22" s="479"/>
      <c r="FE22" s="481"/>
    </row>
    <row r="23" spans="1:161" ht="21" customHeight="1">
      <c r="A23" s="464" t="s">
        <v>385</v>
      </c>
      <c r="B23" s="464"/>
      <c r="C23" s="464"/>
      <c r="D23" s="464"/>
      <c r="E23" s="464"/>
      <c r="F23" s="464"/>
      <c r="G23" s="464"/>
      <c r="H23" s="465"/>
      <c r="I23" s="476" t="s">
        <v>361</v>
      </c>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82" t="s">
        <v>386</v>
      </c>
      <c r="CO23" s="483"/>
      <c r="CP23" s="483"/>
      <c r="CQ23" s="483"/>
      <c r="CR23" s="483"/>
      <c r="CS23" s="483"/>
      <c r="CT23" s="483"/>
      <c r="CU23" s="484"/>
      <c r="CV23" s="485" t="s">
        <v>21</v>
      </c>
      <c r="CW23" s="483"/>
      <c r="CX23" s="483"/>
      <c r="CY23" s="483"/>
      <c r="CZ23" s="483"/>
      <c r="DA23" s="483"/>
      <c r="DB23" s="483"/>
      <c r="DC23" s="483"/>
      <c r="DD23" s="483"/>
      <c r="DE23" s="484"/>
      <c r="DF23" s="486"/>
      <c r="DG23" s="487"/>
      <c r="DH23" s="487"/>
      <c r="DI23" s="487"/>
      <c r="DJ23" s="487"/>
      <c r="DK23" s="487"/>
      <c r="DL23" s="487"/>
      <c r="DM23" s="487"/>
      <c r="DN23" s="487"/>
      <c r="DO23" s="487"/>
      <c r="DP23" s="487"/>
      <c r="DQ23" s="487"/>
      <c r="DR23" s="488"/>
      <c r="DS23" s="486"/>
      <c r="DT23" s="487"/>
      <c r="DU23" s="487"/>
      <c r="DV23" s="487"/>
      <c r="DW23" s="487"/>
      <c r="DX23" s="487"/>
      <c r="DY23" s="487"/>
      <c r="DZ23" s="487"/>
      <c r="EA23" s="487"/>
      <c r="EB23" s="487"/>
      <c r="EC23" s="487"/>
      <c r="ED23" s="487"/>
      <c r="EE23" s="488"/>
      <c r="EF23" s="486"/>
      <c r="EG23" s="487"/>
      <c r="EH23" s="487"/>
      <c r="EI23" s="487"/>
      <c r="EJ23" s="487"/>
      <c r="EK23" s="487"/>
      <c r="EL23" s="487"/>
      <c r="EM23" s="487"/>
      <c r="EN23" s="487"/>
      <c r="EO23" s="487"/>
      <c r="EP23" s="487"/>
      <c r="EQ23" s="487"/>
      <c r="ER23" s="488"/>
      <c r="ES23" s="486"/>
      <c r="ET23" s="487"/>
      <c r="EU23" s="487"/>
      <c r="EV23" s="487"/>
      <c r="EW23" s="487"/>
      <c r="EX23" s="487"/>
      <c r="EY23" s="487"/>
      <c r="EZ23" s="487"/>
      <c r="FA23" s="487"/>
      <c r="FB23" s="487"/>
      <c r="FC23" s="487"/>
      <c r="FD23" s="487"/>
      <c r="FE23" s="489"/>
    </row>
    <row r="24" spans="1:161">
      <c r="A24" s="464" t="s">
        <v>387</v>
      </c>
      <c r="B24" s="464"/>
      <c r="C24" s="464"/>
      <c r="D24" s="464"/>
      <c r="E24" s="464"/>
      <c r="F24" s="464"/>
      <c r="G24" s="464"/>
      <c r="H24" s="465"/>
      <c r="I24" s="476" t="s">
        <v>388</v>
      </c>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77"/>
      <c r="BW24" s="477"/>
      <c r="BX24" s="477"/>
      <c r="BY24" s="477"/>
      <c r="BZ24" s="477"/>
      <c r="CA24" s="477"/>
      <c r="CB24" s="477"/>
      <c r="CC24" s="477"/>
      <c r="CD24" s="477"/>
      <c r="CE24" s="477"/>
      <c r="CF24" s="477"/>
      <c r="CG24" s="477"/>
      <c r="CH24" s="477"/>
      <c r="CI24" s="477"/>
      <c r="CJ24" s="477"/>
      <c r="CK24" s="477"/>
      <c r="CL24" s="477"/>
      <c r="CM24" s="477"/>
      <c r="CN24" s="468" t="s">
        <v>389</v>
      </c>
      <c r="CO24" s="464"/>
      <c r="CP24" s="464"/>
      <c r="CQ24" s="464"/>
      <c r="CR24" s="464"/>
      <c r="CS24" s="464"/>
      <c r="CT24" s="464"/>
      <c r="CU24" s="465"/>
      <c r="CV24" s="469" t="s">
        <v>21</v>
      </c>
      <c r="CW24" s="464"/>
      <c r="CX24" s="464"/>
      <c r="CY24" s="464"/>
      <c r="CZ24" s="464"/>
      <c r="DA24" s="464"/>
      <c r="DB24" s="464"/>
      <c r="DC24" s="464"/>
      <c r="DD24" s="464"/>
      <c r="DE24" s="465"/>
      <c r="DF24" s="470"/>
      <c r="DG24" s="471"/>
      <c r="DH24" s="471"/>
      <c r="DI24" s="471"/>
      <c r="DJ24" s="471"/>
      <c r="DK24" s="471"/>
      <c r="DL24" s="471"/>
      <c r="DM24" s="471"/>
      <c r="DN24" s="471"/>
      <c r="DO24" s="471"/>
      <c r="DP24" s="471"/>
      <c r="DQ24" s="471"/>
      <c r="DR24" s="472"/>
      <c r="DS24" s="470"/>
      <c r="DT24" s="471"/>
      <c r="DU24" s="471"/>
      <c r="DV24" s="471"/>
      <c r="DW24" s="471"/>
      <c r="DX24" s="471"/>
      <c r="DY24" s="471"/>
      <c r="DZ24" s="471"/>
      <c r="EA24" s="471"/>
      <c r="EB24" s="471"/>
      <c r="EC24" s="471"/>
      <c r="ED24" s="471"/>
      <c r="EE24" s="472"/>
      <c r="EF24" s="470"/>
      <c r="EG24" s="471"/>
      <c r="EH24" s="471"/>
      <c r="EI24" s="471"/>
      <c r="EJ24" s="471"/>
      <c r="EK24" s="471"/>
      <c r="EL24" s="471"/>
      <c r="EM24" s="471"/>
      <c r="EN24" s="471"/>
      <c r="EO24" s="471"/>
      <c r="EP24" s="471"/>
      <c r="EQ24" s="471"/>
      <c r="ER24" s="472"/>
      <c r="ES24" s="470"/>
      <c r="ET24" s="471"/>
      <c r="EU24" s="471"/>
      <c r="EV24" s="471"/>
      <c r="EW24" s="471"/>
      <c r="EX24" s="471"/>
      <c r="EY24" s="471"/>
      <c r="EZ24" s="471"/>
      <c r="FA24" s="471"/>
      <c r="FB24" s="471"/>
      <c r="FC24" s="471"/>
      <c r="FD24" s="471"/>
      <c r="FE24" s="473"/>
    </row>
    <row r="25" spans="1:161" ht="24" customHeight="1">
      <c r="A25" s="464" t="s">
        <v>172</v>
      </c>
      <c r="B25" s="464"/>
      <c r="C25" s="464"/>
      <c r="D25" s="464"/>
      <c r="E25" s="464"/>
      <c r="F25" s="464"/>
      <c r="G25" s="464"/>
      <c r="H25" s="465"/>
      <c r="I25" s="466" t="s">
        <v>390</v>
      </c>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8" t="s">
        <v>391</v>
      </c>
      <c r="CO25" s="464"/>
      <c r="CP25" s="464"/>
      <c r="CQ25" s="464"/>
      <c r="CR25" s="464"/>
      <c r="CS25" s="464"/>
      <c r="CT25" s="464"/>
      <c r="CU25" s="465"/>
      <c r="CV25" s="469" t="s">
        <v>21</v>
      </c>
      <c r="CW25" s="464"/>
      <c r="CX25" s="464"/>
      <c r="CY25" s="464"/>
      <c r="CZ25" s="464"/>
      <c r="DA25" s="464"/>
      <c r="DB25" s="464"/>
      <c r="DC25" s="464"/>
      <c r="DD25" s="464"/>
      <c r="DE25" s="465"/>
      <c r="DF25" s="470">
        <v>0</v>
      </c>
      <c r="DG25" s="471"/>
      <c r="DH25" s="471"/>
      <c r="DI25" s="471"/>
      <c r="DJ25" s="471"/>
      <c r="DK25" s="471"/>
      <c r="DL25" s="471"/>
      <c r="DM25" s="471"/>
      <c r="DN25" s="471"/>
      <c r="DO25" s="471"/>
      <c r="DP25" s="471"/>
      <c r="DQ25" s="471"/>
      <c r="DR25" s="472"/>
      <c r="DS25" s="470">
        <v>0</v>
      </c>
      <c r="DT25" s="471"/>
      <c r="DU25" s="471"/>
      <c r="DV25" s="471"/>
      <c r="DW25" s="471"/>
      <c r="DX25" s="471"/>
      <c r="DY25" s="471"/>
      <c r="DZ25" s="471"/>
      <c r="EA25" s="471"/>
      <c r="EB25" s="471"/>
      <c r="EC25" s="471"/>
      <c r="ED25" s="471"/>
      <c r="EE25" s="472"/>
      <c r="EF25" s="470">
        <v>0</v>
      </c>
      <c r="EG25" s="471"/>
      <c r="EH25" s="471"/>
      <c r="EI25" s="471"/>
      <c r="EJ25" s="471"/>
      <c r="EK25" s="471"/>
      <c r="EL25" s="471"/>
      <c r="EM25" s="471"/>
      <c r="EN25" s="471"/>
      <c r="EO25" s="471"/>
      <c r="EP25" s="471"/>
      <c r="EQ25" s="471"/>
      <c r="ER25" s="472"/>
      <c r="ES25" s="470"/>
      <c r="ET25" s="471"/>
      <c r="EU25" s="471"/>
      <c r="EV25" s="471"/>
      <c r="EW25" s="471"/>
      <c r="EX25" s="471"/>
      <c r="EY25" s="471"/>
      <c r="EZ25" s="471"/>
      <c r="FA25" s="471"/>
      <c r="FB25" s="471"/>
      <c r="FC25" s="471"/>
      <c r="FD25" s="471"/>
      <c r="FE25" s="473"/>
    </row>
    <row r="26" spans="1:161">
      <c r="A26" s="449"/>
      <c r="B26" s="449"/>
      <c r="C26" s="449"/>
      <c r="D26" s="449"/>
      <c r="E26" s="449"/>
      <c r="F26" s="449"/>
      <c r="G26" s="449"/>
      <c r="H26" s="450"/>
      <c r="I26" s="452" t="s">
        <v>392</v>
      </c>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53"/>
      <c r="CI26" s="453"/>
      <c r="CJ26" s="453"/>
      <c r="CK26" s="453"/>
      <c r="CL26" s="453"/>
      <c r="CM26" s="454"/>
      <c r="CN26" s="455" t="s">
        <v>393</v>
      </c>
      <c r="CO26" s="449"/>
      <c r="CP26" s="449"/>
      <c r="CQ26" s="449"/>
      <c r="CR26" s="449"/>
      <c r="CS26" s="449"/>
      <c r="CT26" s="449"/>
      <c r="CU26" s="450"/>
      <c r="CV26" s="459"/>
      <c r="CW26" s="449"/>
      <c r="CX26" s="449"/>
      <c r="CY26" s="449"/>
      <c r="CZ26" s="449"/>
      <c r="DA26" s="449"/>
      <c r="DB26" s="449"/>
      <c r="DC26" s="449"/>
      <c r="DD26" s="449"/>
      <c r="DE26" s="450"/>
      <c r="DF26" s="439">
        <v>0</v>
      </c>
      <c r="DG26" s="440"/>
      <c r="DH26" s="440"/>
      <c r="DI26" s="440"/>
      <c r="DJ26" s="440"/>
      <c r="DK26" s="440"/>
      <c r="DL26" s="440"/>
      <c r="DM26" s="440"/>
      <c r="DN26" s="440"/>
      <c r="DO26" s="440"/>
      <c r="DP26" s="440"/>
      <c r="DQ26" s="440"/>
      <c r="DR26" s="441"/>
      <c r="DS26" s="439">
        <v>0</v>
      </c>
      <c r="DT26" s="440"/>
      <c r="DU26" s="440"/>
      <c r="DV26" s="440"/>
      <c r="DW26" s="440"/>
      <c r="DX26" s="440"/>
      <c r="DY26" s="440"/>
      <c r="DZ26" s="440"/>
      <c r="EA26" s="440"/>
      <c r="EB26" s="440"/>
      <c r="EC26" s="440"/>
      <c r="ED26" s="440"/>
      <c r="EE26" s="441"/>
      <c r="EF26" s="439">
        <v>0</v>
      </c>
      <c r="EG26" s="440"/>
      <c r="EH26" s="440"/>
      <c r="EI26" s="440"/>
      <c r="EJ26" s="440"/>
      <c r="EK26" s="440"/>
      <c r="EL26" s="440"/>
      <c r="EM26" s="440"/>
      <c r="EN26" s="440"/>
      <c r="EO26" s="440"/>
      <c r="EP26" s="440"/>
      <c r="EQ26" s="440"/>
      <c r="ER26" s="441"/>
      <c r="ES26" s="439"/>
      <c r="ET26" s="440"/>
      <c r="EU26" s="440"/>
      <c r="EV26" s="440"/>
      <c r="EW26" s="440"/>
      <c r="EX26" s="440"/>
      <c r="EY26" s="440"/>
      <c r="EZ26" s="440"/>
      <c r="FA26" s="440"/>
      <c r="FB26" s="440"/>
      <c r="FC26" s="440"/>
      <c r="FD26" s="440"/>
      <c r="FE26" s="445"/>
    </row>
    <row r="27" spans="1:161" ht="27" hidden="1" customHeight="1">
      <c r="A27" s="435"/>
      <c r="B27" s="435"/>
      <c r="C27" s="435"/>
      <c r="D27" s="435"/>
      <c r="E27" s="435"/>
      <c r="F27" s="435"/>
      <c r="G27" s="435"/>
      <c r="H27" s="451"/>
      <c r="I27" s="447"/>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8"/>
      <c r="CF27" s="448"/>
      <c r="CG27" s="448"/>
      <c r="CH27" s="448"/>
      <c r="CI27" s="448"/>
      <c r="CJ27" s="448"/>
      <c r="CK27" s="448"/>
      <c r="CL27" s="448"/>
      <c r="CM27" s="448"/>
      <c r="CN27" s="474"/>
      <c r="CO27" s="435"/>
      <c r="CP27" s="435"/>
      <c r="CQ27" s="435"/>
      <c r="CR27" s="435"/>
      <c r="CS27" s="435"/>
      <c r="CT27" s="435"/>
      <c r="CU27" s="451"/>
      <c r="CV27" s="475"/>
      <c r="CW27" s="435"/>
      <c r="CX27" s="435"/>
      <c r="CY27" s="435"/>
      <c r="CZ27" s="435"/>
      <c r="DA27" s="435"/>
      <c r="DB27" s="435"/>
      <c r="DC27" s="435"/>
      <c r="DD27" s="435"/>
      <c r="DE27" s="451"/>
      <c r="DF27" s="461"/>
      <c r="DG27" s="438"/>
      <c r="DH27" s="438"/>
      <c r="DI27" s="438"/>
      <c r="DJ27" s="438"/>
      <c r="DK27" s="438"/>
      <c r="DL27" s="438"/>
      <c r="DM27" s="438"/>
      <c r="DN27" s="438"/>
      <c r="DO27" s="438"/>
      <c r="DP27" s="438"/>
      <c r="DQ27" s="438"/>
      <c r="DR27" s="462"/>
      <c r="DS27" s="461"/>
      <c r="DT27" s="438"/>
      <c r="DU27" s="438"/>
      <c r="DV27" s="438"/>
      <c r="DW27" s="438"/>
      <c r="DX27" s="438"/>
      <c r="DY27" s="438"/>
      <c r="DZ27" s="438"/>
      <c r="EA27" s="438"/>
      <c r="EB27" s="438"/>
      <c r="EC27" s="438"/>
      <c r="ED27" s="438"/>
      <c r="EE27" s="462"/>
      <c r="EF27" s="461"/>
      <c r="EG27" s="438"/>
      <c r="EH27" s="438"/>
      <c r="EI27" s="438"/>
      <c r="EJ27" s="438"/>
      <c r="EK27" s="438"/>
      <c r="EL27" s="438"/>
      <c r="EM27" s="438"/>
      <c r="EN27" s="438"/>
      <c r="EO27" s="438"/>
      <c r="EP27" s="438"/>
      <c r="EQ27" s="438"/>
      <c r="ER27" s="462"/>
      <c r="ES27" s="461"/>
      <c r="ET27" s="438"/>
      <c r="EU27" s="438"/>
      <c r="EV27" s="438"/>
      <c r="EW27" s="438"/>
      <c r="EX27" s="438"/>
      <c r="EY27" s="438"/>
      <c r="EZ27" s="438"/>
      <c r="FA27" s="438"/>
      <c r="FB27" s="438"/>
      <c r="FC27" s="438"/>
      <c r="FD27" s="438"/>
      <c r="FE27" s="463"/>
    </row>
    <row r="28" spans="1:161" ht="24" customHeight="1">
      <c r="A28" s="464" t="s">
        <v>173</v>
      </c>
      <c r="B28" s="464"/>
      <c r="C28" s="464"/>
      <c r="D28" s="464"/>
      <c r="E28" s="464"/>
      <c r="F28" s="464"/>
      <c r="G28" s="464"/>
      <c r="H28" s="465"/>
      <c r="I28" s="466" t="s">
        <v>394</v>
      </c>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468" t="s">
        <v>395</v>
      </c>
      <c r="CO28" s="464"/>
      <c r="CP28" s="464"/>
      <c r="CQ28" s="464"/>
      <c r="CR28" s="464"/>
      <c r="CS28" s="464"/>
      <c r="CT28" s="464"/>
      <c r="CU28" s="465"/>
      <c r="CV28" s="469" t="s">
        <v>21</v>
      </c>
      <c r="CW28" s="464"/>
      <c r="CX28" s="464"/>
      <c r="CY28" s="464"/>
      <c r="CZ28" s="464"/>
      <c r="DA28" s="464"/>
      <c r="DB28" s="464"/>
      <c r="DC28" s="464"/>
      <c r="DD28" s="464"/>
      <c r="DE28" s="465"/>
      <c r="DF28" s="470">
        <f>DF7</f>
        <v>13362191.779999999</v>
      </c>
      <c r="DG28" s="471"/>
      <c r="DH28" s="471"/>
      <c r="DI28" s="471"/>
      <c r="DJ28" s="471"/>
      <c r="DK28" s="471"/>
      <c r="DL28" s="471"/>
      <c r="DM28" s="471"/>
      <c r="DN28" s="471"/>
      <c r="DO28" s="471"/>
      <c r="DP28" s="471"/>
      <c r="DQ28" s="471"/>
      <c r="DR28" s="472"/>
      <c r="DS28" s="470">
        <f t="shared" ref="DS28" si="10">DS7</f>
        <v>18859730.34</v>
      </c>
      <c r="DT28" s="471"/>
      <c r="DU28" s="471"/>
      <c r="DV28" s="471"/>
      <c r="DW28" s="471"/>
      <c r="DX28" s="471"/>
      <c r="DY28" s="471"/>
      <c r="DZ28" s="471"/>
      <c r="EA28" s="471"/>
      <c r="EB28" s="471"/>
      <c r="EC28" s="471"/>
      <c r="ED28" s="471"/>
      <c r="EE28" s="472"/>
      <c r="EF28" s="470">
        <f t="shared" ref="EF28" si="11">EF7</f>
        <v>18854074.66</v>
      </c>
      <c r="EG28" s="471"/>
      <c r="EH28" s="471"/>
      <c r="EI28" s="471"/>
      <c r="EJ28" s="471"/>
      <c r="EK28" s="471"/>
      <c r="EL28" s="471"/>
      <c r="EM28" s="471"/>
      <c r="EN28" s="471"/>
      <c r="EO28" s="471"/>
      <c r="EP28" s="471"/>
      <c r="EQ28" s="471"/>
      <c r="ER28" s="472"/>
      <c r="ES28" s="470"/>
      <c r="ET28" s="471"/>
      <c r="EU28" s="471"/>
      <c r="EV28" s="471"/>
      <c r="EW28" s="471"/>
      <c r="EX28" s="471"/>
      <c r="EY28" s="471"/>
      <c r="EZ28" s="471"/>
      <c r="FA28" s="471"/>
      <c r="FB28" s="471"/>
      <c r="FC28" s="471"/>
      <c r="FD28" s="471"/>
      <c r="FE28" s="473"/>
    </row>
    <row r="29" spans="1:161" ht="14.25" customHeight="1">
      <c r="A29" s="449"/>
      <c r="B29" s="449"/>
      <c r="C29" s="449"/>
      <c r="D29" s="449"/>
      <c r="E29" s="449"/>
      <c r="F29" s="449"/>
      <c r="G29" s="449"/>
      <c r="H29" s="450"/>
      <c r="I29" s="452" t="s">
        <v>392</v>
      </c>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53"/>
      <c r="CI29" s="453"/>
      <c r="CJ29" s="453"/>
      <c r="CK29" s="453"/>
      <c r="CL29" s="453"/>
      <c r="CM29" s="454"/>
      <c r="CN29" s="455" t="s">
        <v>396</v>
      </c>
      <c r="CO29" s="449"/>
      <c r="CP29" s="449"/>
      <c r="CQ29" s="449"/>
      <c r="CR29" s="449"/>
      <c r="CS29" s="449"/>
      <c r="CT29" s="449"/>
      <c r="CU29" s="450"/>
      <c r="CV29" s="459"/>
      <c r="CW29" s="449"/>
      <c r="CX29" s="449"/>
      <c r="CY29" s="449"/>
      <c r="CZ29" s="449"/>
      <c r="DA29" s="449"/>
      <c r="DB29" s="449"/>
      <c r="DC29" s="449"/>
      <c r="DD29" s="449"/>
      <c r="DE29" s="450"/>
      <c r="DF29" s="439">
        <f>DF7-DF10</f>
        <v>13362191.779999999</v>
      </c>
      <c r="DG29" s="440"/>
      <c r="DH29" s="440"/>
      <c r="DI29" s="440"/>
      <c r="DJ29" s="440"/>
      <c r="DK29" s="440"/>
      <c r="DL29" s="440"/>
      <c r="DM29" s="440"/>
      <c r="DN29" s="440"/>
      <c r="DO29" s="440"/>
      <c r="DP29" s="440"/>
      <c r="DQ29" s="440"/>
      <c r="DR29" s="441"/>
      <c r="DS29" s="439">
        <f t="shared" ref="DS29" si="12">DS7-DS10</f>
        <v>18859730.34</v>
      </c>
      <c r="DT29" s="440"/>
      <c r="DU29" s="440"/>
      <c r="DV29" s="440"/>
      <c r="DW29" s="440"/>
      <c r="DX29" s="440"/>
      <c r="DY29" s="440"/>
      <c r="DZ29" s="440"/>
      <c r="EA29" s="440"/>
      <c r="EB29" s="440"/>
      <c r="EC29" s="440"/>
      <c r="ED29" s="440"/>
      <c r="EE29" s="441"/>
      <c r="EF29" s="439">
        <f t="shared" ref="EF29" si="13">EF7-EF10</f>
        <v>18854074.66</v>
      </c>
      <c r="EG29" s="440"/>
      <c r="EH29" s="440"/>
      <c r="EI29" s="440"/>
      <c r="EJ29" s="440"/>
      <c r="EK29" s="440"/>
      <c r="EL29" s="440"/>
      <c r="EM29" s="440"/>
      <c r="EN29" s="440"/>
      <c r="EO29" s="440"/>
      <c r="EP29" s="440"/>
      <c r="EQ29" s="440"/>
      <c r="ER29" s="441"/>
      <c r="ES29" s="439"/>
      <c r="ET29" s="440"/>
      <c r="EU29" s="440"/>
      <c r="EV29" s="440"/>
      <c r="EW29" s="440"/>
      <c r="EX29" s="440"/>
      <c r="EY29" s="440"/>
      <c r="EZ29" s="440"/>
      <c r="FA29" s="440"/>
      <c r="FB29" s="440"/>
      <c r="FC29" s="440"/>
      <c r="FD29" s="440"/>
      <c r="FE29" s="445"/>
    </row>
    <row r="30" spans="1:161" ht="4.5" customHeight="1" thickBot="1">
      <c r="A30" s="435"/>
      <c r="B30" s="435"/>
      <c r="C30" s="435"/>
      <c r="D30" s="435"/>
      <c r="E30" s="435"/>
      <c r="F30" s="435"/>
      <c r="G30" s="435"/>
      <c r="H30" s="451"/>
      <c r="I30" s="447"/>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56"/>
      <c r="CO30" s="457"/>
      <c r="CP30" s="457"/>
      <c r="CQ30" s="457"/>
      <c r="CR30" s="457"/>
      <c r="CS30" s="457"/>
      <c r="CT30" s="457"/>
      <c r="CU30" s="458"/>
      <c r="CV30" s="460"/>
      <c r="CW30" s="457"/>
      <c r="CX30" s="457"/>
      <c r="CY30" s="457"/>
      <c r="CZ30" s="457"/>
      <c r="DA30" s="457"/>
      <c r="DB30" s="457"/>
      <c r="DC30" s="457"/>
      <c r="DD30" s="457"/>
      <c r="DE30" s="458"/>
      <c r="DF30" s="442"/>
      <c r="DG30" s="443"/>
      <c r="DH30" s="443"/>
      <c r="DI30" s="443"/>
      <c r="DJ30" s="443"/>
      <c r="DK30" s="443"/>
      <c r="DL30" s="443"/>
      <c r="DM30" s="443"/>
      <c r="DN30" s="443"/>
      <c r="DO30" s="443"/>
      <c r="DP30" s="443"/>
      <c r="DQ30" s="443"/>
      <c r="DR30" s="444"/>
      <c r="DS30" s="442"/>
      <c r="DT30" s="443"/>
      <c r="DU30" s="443"/>
      <c r="DV30" s="443"/>
      <c r="DW30" s="443"/>
      <c r="DX30" s="443"/>
      <c r="DY30" s="443"/>
      <c r="DZ30" s="443"/>
      <c r="EA30" s="443"/>
      <c r="EB30" s="443"/>
      <c r="EC30" s="443"/>
      <c r="ED30" s="443"/>
      <c r="EE30" s="444"/>
      <c r="EF30" s="442"/>
      <c r="EG30" s="443"/>
      <c r="EH30" s="443"/>
      <c r="EI30" s="443"/>
      <c r="EJ30" s="443"/>
      <c r="EK30" s="443"/>
      <c r="EL30" s="443"/>
      <c r="EM30" s="443"/>
      <c r="EN30" s="443"/>
      <c r="EO30" s="443"/>
      <c r="EP30" s="443"/>
      <c r="EQ30" s="443"/>
      <c r="ER30" s="444"/>
      <c r="ES30" s="442"/>
      <c r="ET30" s="443"/>
      <c r="EU30" s="443"/>
      <c r="EV30" s="443"/>
      <c r="EW30" s="443"/>
      <c r="EX30" s="443"/>
      <c r="EY30" s="443"/>
      <c r="EZ30" s="443"/>
      <c r="FA30" s="443"/>
      <c r="FB30" s="443"/>
      <c r="FC30" s="443"/>
      <c r="FD30" s="443"/>
      <c r="FE30" s="446"/>
    </row>
    <row r="32" spans="1:161">
      <c r="I32" s="125" t="s">
        <v>397</v>
      </c>
    </row>
    <row r="33" spans="1:162">
      <c r="I33" s="125" t="s">
        <v>398</v>
      </c>
      <c r="AQ33" s="438" t="s">
        <v>456</v>
      </c>
      <c r="AR33" s="438"/>
      <c r="AS33" s="438"/>
      <c r="AT33" s="438"/>
      <c r="AU33" s="438"/>
      <c r="AV33" s="438"/>
      <c r="AW33" s="438"/>
      <c r="AX33" s="438"/>
      <c r="AY33" s="438"/>
      <c r="AZ33" s="438"/>
      <c r="BA33" s="438"/>
      <c r="BB33" s="438"/>
      <c r="BC33" s="438"/>
      <c r="BD33" s="438"/>
      <c r="BE33" s="438"/>
      <c r="BF33" s="438"/>
      <c r="BG33" s="438"/>
      <c r="BH33" s="438"/>
      <c r="BK33" s="438"/>
      <c r="BL33" s="438"/>
      <c r="BM33" s="438"/>
      <c r="BN33" s="438"/>
      <c r="BO33" s="438"/>
      <c r="BP33" s="438"/>
      <c r="BQ33" s="438"/>
      <c r="BR33" s="438"/>
      <c r="BS33" s="438"/>
      <c r="BT33" s="438"/>
      <c r="BU33" s="438"/>
      <c r="BV33" s="438"/>
      <c r="BY33" s="438" t="s">
        <v>505</v>
      </c>
      <c r="BZ33" s="438"/>
      <c r="CA33" s="438"/>
      <c r="CB33" s="438"/>
      <c r="CC33" s="438"/>
      <c r="CD33" s="438"/>
      <c r="CE33" s="438"/>
      <c r="CF33" s="438"/>
      <c r="CG33" s="438"/>
      <c r="CH33" s="438"/>
      <c r="CI33" s="438"/>
      <c r="CJ33" s="438"/>
      <c r="CK33" s="438"/>
      <c r="CL33" s="438"/>
      <c r="CM33" s="438"/>
      <c r="CN33" s="438"/>
      <c r="CO33" s="438"/>
      <c r="CP33" s="438"/>
      <c r="CQ33" s="438"/>
      <c r="CR33" s="438"/>
    </row>
    <row r="34" spans="1:162" s="122" customFormat="1" ht="8.25">
      <c r="AQ34" s="433" t="s">
        <v>399</v>
      </c>
      <c r="AR34" s="433"/>
      <c r="AS34" s="433"/>
      <c r="AT34" s="433"/>
      <c r="AU34" s="433"/>
      <c r="AV34" s="433"/>
      <c r="AW34" s="433"/>
      <c r="AX34" s="433"/>
      <c r="AY34" s="433"/>
      <c r="AZ34" s="433"/>
      <c r="BA34" s="433"/>
      <c r="BB34" s="433"/>
      <c r="BC34" s="433"/>
      <c r="BD34" s="433"/>
      <c r="BE34" s="433"/>
      <c r="BF34" s="433"/>
      <c r="BG34" s="433"/>
      <c r="BH34" s="433"/>
      <c r="BK34" s="433" t="s">
        <v>8</v>
      </c>
      <c r="BL34" s="433"/>
      <c r="BM34" s="433"/>
      <c r="BN34" s="433"/>
      <c r="BO34" s="433"/>
      <c r="BP34" s="433"/>
      <c r="BQ34" s="433"/>
      <c r="BR34" s="433"/>
      <c r="BS34" s="433"/>
      <c r="BT34" s="433"/>
      <c r="BU34" s="433"/>
      <c r="BV34" s="433"/>
      <c r="BY34" s="433" t="s">
        <v>9</v>
      </c>
      <c r="BZ34" s="433"/>
      <c r="CA34" s="433"/>
      <c r="CB34" s="433"/>
      <c r="CC34" s="433"/>
      <c r="CD34" s="433"/>
      <c r="CE34" s="433"/>
      <c r="CF34" s="433"/>
      <c r="CG34" s="433"/>
      <c r="CH34" s="433"/>
      <c r="CI34" s="433"/>
      <c r="CJ34" s="433"/>
      <c r="CK34" s="433"/>
      <c r="CL34" s="433"/>
      <c r="CM34" s="433"/>
      <c r="CN34" s="433"/>
      <c r="CO34" s="433"/>
      <c r="CP34" s="433"/>
      <c r="CQ34" s="433"/>
      <c r="CR34" s="433"/>
    </row>
    <row r="35" spans="1:162" s="122" customFormat="1" ht="8.25">
      <c r="AQ35" s="124"/>
      <c r="AR35" s="124"/>
      <c r="AS35" s="124"/>
      <c r="AT35" s="124"/>
      <c r="AU35" s="124"/>
      <c r="AV35" s="124"/>
      <c r="AW35" s="124"/>
      <c r="AX35" s="124"/>
      <c r="AY35" s="124"/>
      <c r="AZ35" s="124"/>
      <c r="BA35" s="124"/>
      <c r="BB35" s="124"/>
      <c r="BC35" s="124"/>
      <c r="BD35" s="124"/>
      <c r="BE35" s="124"/>
      <c r="BF35" s="124"/>
      <c r="BG35" s="124"/>
      <c r="BH35" s="124"/>
      <c r="BK35" s="124"/>
      <c r="BL35" s="124"/>
      <c r="BM35" s="124"/>
      <c r="BN35" s="124"/>
      <c r="BO35" s="124"/>
      <c r="BP35" s="124"/>
      <c r="BQ35" s="124"/>
      <c r="BR35" s="124"/>
      <c r="BS35" s="124"/>
      <c r="BT35" s="124"/>
      <c r="BU35" s="124"/>
      <c r="BV35" s="124"/>
      <c r="BY35" s="124"/>
      <c r="BZ35" s="124"/>
      <c r="CA35" s="124"/>
      <c r="CB35" s="124"/>
      <c r="CC35" s="124"/>
      <c r="CD35" s="124"/>
      <c r="CE35" s="124"/>
      <c r="CF35" s="124"/>
      <c r="CG35" s="124"/>
      <c r="CH35" s="124"/>
      <c r="CI35" s="124"/>
      <c r="CJ35" s="124"/>
      <c r="CK35" s="124"/>
      <c r="CL35" s="124"/>
      <c r="CM35" s="124"/>
      <c r="CN35" s="124"/>
      <c r="CO35" s="124"/>
      <c r="CP35" s="124"/>
      <c r="CQ35" s="124"/>
      <c r="CR35" s="124"/>
    </row>
    <row r="36" spans="1:162">
      <c r="I36" s="125" t="s">
        <v>400</v>
      </c>
      <c r="AM36" s="438"/>
      <c r="AN36" s="438"/>
      <c r="AO36" s="438"/>
      <c r="AP36" s="438"/>
      <c r="AQ36" s="438"/>
      <c r="AR36" s="438"/>
      <c r="AS36" s="438"/>
      <c r="AT36" s="438"/>
      <c r="AU36" s="438"/>
      <c r="AV36" s="438"/>
      <c r="AW36" s="438"/>
      <c r="AX36" s="438"/>
      <c r="AY36" s="438"/>
      <c r="AZ36" s="438"/>
      <c r="BA36" s="438"/>
      <c r="BB36" s="438"/>
      <c r="BC36" s="438"/>
      <c r="BD36" s="438"/>
      <c r="BG36" s="438"/>
      <c r="BH36" s="438"/>
      <c r="BI36" s="438"/>
      <c r="BJ36" s="438"/>
      <c r="BK36" s="438"/>
      <c r="BL36" s="438"/>
      <c r="BM36" s="438"/>
      <c r="BN36" s="438"/>
      <c r="BO36" s="438"/>
      <c r="BP36" s="438"/>
      <c r="BQ36" s="438"/>
      <c r="BR36" s="438"/>
      <c r="BS36" s="438"/>
      <c r="BT36" s="438"/>
      <c r="BU36" s="438"/>
      <c r="BV36" s="438"/>
      <c r="BW36" s="438"/>
      <c r="BX36" s="438"/>
      <c r="CA36" s="435"/>
      <c r="CB36" s="435"/>
      <c r="CC36" s="435"/>
      <c r="CD36" s="435"/>
      <c r="CE36" s="435"/>
      <c r="CF36" s="435"/>
      <c r="CG36" s="435"/>
      <c r="CH36" s="435"/>
      <c r="CI36" s="435"/>
      <c r="CJ36" s="435"/>
      <c r="CK36" s="435"/>
      <c r="CL36" s="435"/>
      <c r="CM36" s="435"/>
      <c r="CN36" s="435"/>
      <c r="CO36" s="435"/>
      <c r="CP36" s="435"/>
      <c r="CQ36" s="435"/>
      <c r="CR36" s="435"/>
    </row>
    <row r="37" spans="1:162" s="122" customFormat="1" ht="8.25">
      <c r="AM37" s="433" t="s">
        <v>399</v>
      </c>
      <c r="AN37" s="433"/>
      <c r="AO37" s="433"/>
      <c r="AP37" s="433"/>
      <c r="AQ37" s="433"/>
      <c r="AR37" s="433"/>
      <c r="AS37" s="433"/>
      <c r="AT37" s="433"/>
      <c r="AU37" s="433"/>
      <c r="AV37" s="433"/>
      <c r="AW37" s="433"/>
      <c r="AX37" s="433"/>
      <c r="AY37" s="433"/>
      <c r="AZ37" s="433"/>
      <c r="BA37" s="433"/>
      <c r="BB37" s="433"/>
      <c r="BC37" s="433"/>
      <c r="BD37" s="433"/>
      <c r="BG37" s="433" t="s">
        <v>401</v>
      </c>
      <c r="BH37" s="433"/>
      <c r="BI37" s="433"/>
      <c r="BJ37" s="433"/>
      <c r="BK37" s="433"/>
      <c r="BL37" s="433"/>
      <c r="BM37" s="433"/>
      <c r="BN37" s="433"/>
      <c r="BO37" s="433"/>
      <c r="BP37" s="433"/>
      <c r="BQ37" s="433"/>
      <c r="BR37" s="433"/>
      <c r="BS37" s="433"/>
      <c r="BT37" s="433"/>
      <c r="BU37" s="433"/>
      <c r="BV37" s="433"/>
      <c r="BW37" s="433"/>
      <c r="BX37" s="433"/>
      <c r="CA37" s="433" t="s">
        <v>402</v>
      </c>
      <c r="CB37" s="433"/>
      <c r="CC37" s="433"/>
      <c r="CD37" s="433"/>
      <c r="CE37" s="433"/>
      <c r="CF37" s="433"/>
      <c r="CG37" s="433"/>
      <c r="CH37" s="433"/>
      <c r="CI37" s="433"/>
      <c r="CJ37" s="433"/>
      <c r="CK37" s="433"/>
      <c r="CL37" s="433"/>
      <c r="CM37" s="433"/>
      <c r="CN37" s="433"/>
      <c r="CO37" s="433"/>
      <c r="CP37" s="433"/>
      <c r="CQ37" s="433"/>
      <c r="CR37" s="433"/>
    </row>
    <row r="38" spans="1:162" s="122" customFormat="1" ht="8.25">
      <c r="AM38" s="124"/>
      <c r="AN38" s="124"/>
      <c r="AO38" s="124"/>
      <c r="AP38" s="124"/>
      <c r="AQ38" s="124"/>
      <c r="AR38" s="124"/>
      <c r="AS38" s="124"/>
      <c r="AT38" s="124"/>
      <c r="AU38" s="124"/>
      <c r="AV38" s="124"/>
      <c r="AW38" s="124"/>
      <c r="AX38" s="124"/>
      <c r="AY38" s="124"/>
      <c r="AZ38" s="124"/>
      <c r="BA38" s="124"/>
      <c r="BB38" s="124"/>
      <c r="BC38" s="124"/>
      <c r="BD38" s="124"/>
      <c r="BG38" s="124"/>
      <c r="BH38" s="124"/>
      <c r="BI38" s="124"/>
      <c r="BJ38" s="124"/>
      <c r="BK38" s="124"/>
      <c r="BL38" s="124"/>
      <c r="BM38" s="124"/>
      <c r="BN38" s="124"/>
      <c r="BO38" s="124"/>
      <c r="BP38" s="124"/>
      <c r="BQ38" s="124"/>
      <c r="BR38" s="124"/>
      <c r="BS38" s="124"/>
      <c r="BT38" s="124"/>
      <c r="BU38" s="124"/>
      <c r="BV38" s="124"/>
      <c r="BW38" s="124"/>
      <c r="BX38" s="124"/>
      <c r="CA38" s="124"/>
      <c r="CB38" s="124"/>
      <c r="CC38" s="124"/>
      <c r="CD38" s="124"/>
      <c r="CE38" s="124"/>
      <c r="CF38" s="124"/>
      <c r="CG38" s="124"/>
      <c r="CH38" s="124"/>
      <c r="CI38" s="124"/>
      <c r="CJ38" s="124"/>
      <c r="CK38" s="124"/>
      <c r="CL38" s="124"/>
      <c r="CM38" s="124"/>
      <c r="CN38" s="124"/>
      <c r="CO38" s="124"/>
      <c r="CP38" s="124"/>
      <c r="CQ38" s="124"/>
      <c r="CR38" s="124"/>
    </row>
    <row r="39" spans="1:162">
      <c r="I39" s="434" t="s">
        <v>143</v>
      </c>
      <c r="J39" s="434"/>
      <c r="K39" s="435" t="s">
        <v>517</v>
      </c>
      <c r="L39" s="435"/>
      <c r="M39" s="435"/>
      <c r="N39" s="436" t="s">
        <v>143</v>
      </c>
      <c r="O39" s="436"/>
      <c r="Q39" s="435" t="s">
        <v>518</v>
      </c>
      <c r="R39" s="435"/>
      <c r="S39" s="435"/>
      <c r="T39" s="435"/>
      <c r="U39" s="435"/>
      <c r="V39" s="435"/>
      <c r="W39" s="435"/>
      <c r="X39" s="435"/>
      <c r="Y39" s="435"/>
      <c r="Z39" s="435"/>
      <c r="AA39" s="435"/>
      <c r="AB39" s="435"/>
      <c r="AC39" s="435"/>
      <c r="AD39" s="435"/>
      <c r="AE39" s="435"/>
      <c r="AF39" s="434">
        <v>20</v>
      </c>
      <c r="AG39" s="434"/>
      <c r="AH39" s="434"/>
      <c r="AI39" s="437" t="s">
        <v>507</v>
      </c>
      <c r="AJ39" s="437"/>
      <c r="AK39" s="437"/>
      <c r="AL39" s="125" t="s">
        <v>144</v>
      </c>
    </row>
    <row r="41" spans="1:162" s="126" customFormat="1" ht="21.75" customHeight="1">
      <c r="A41" s="429" t="s">
        <v>403</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29"/>
      <c r="DV41" s="429"/>
      <c r="DW41" s="429"/>
      <c r="DX41" s="429"/>
      <c r="DY41" s="429"/>
      <c r="DZ41" s="429"/>
      <c r="EA41" s="429"/>
      <c r="EB41" s="429"/>
      <c r="EC41" s="429"/>
      <c r="ED41" s="429"/>
      <c r="EE41" s="429"/>
      <c r="EF41" s="429"/>
      <c r="EG41" s="429"/>
      <c r="EH41" s="429"/>
      <c r="EI41" s="429"/>
      <c r="EJ41" s="429"/>
      <c r="EK41" s="429"/>
      <c r="EL41" s="429"/>
      <c r="EM41" s="429"/>
      <c r="EN41" s="429"/>
      <c r="EO41" s="429"/>
      <c r="EP41" s="429"/>
      <c r="EQ41" s="429"/>
      <c r="ER41" s="429"/>
      <c r="ES41" s="429"/>
      <c r="ET41" s="429"/>
      <c r="EU41" s="429"/>
      <c r="EV41" s="429"/>
      <c r="EW41" s="429"/>
      <c r="EX41" s="429"/>
      <c r="EY41" s="429"/>
      <c r="EZ41" s="429"/>
      <c r="FA41" s="429"/>
      <c r="FB41" s="429"/>
      <c r="FC41" s="429"/>
      <c r="FD41" s="429"/>
      <c r="FE41" s="429"/>
      <c r="FF41" s="429"/>
    </row>
    <row r="42" spans="1:162" s="126" customFormat="1" ht="45" customHeight="1">
      <c r="A42" s="430" t="s">
        <v>404</v>
      </c>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c r="BM42" s="431"/>
      <c r="BN42" s="431"/>
      <c r="BO42" s="431"/>
      <c r="BP42" s="431"/>
      <c r="BQ42" s="431"/>
      <c r="BR42" s="431"/>
      <c r="BS42" s="431"/>
      <c r="BT42" s="431"/>
      <c r="BU42" s="431"/>
      <c r="BV42" s="431"/>
      <c r="BW42" s="431"/>
      <c r="BX42" s="431"/>
      <c r="BY42" s="431"/>
      <c r="BZ42" s="431"/>
      <c r="CA42" s="431"/>
      <c r="CB42" s="431"/>
      <c r="CC42" s="431"/>
      <c r="CD42" s="431"/>
      <c r="CE42" s="431"/>
      <c r="CF42" s="431"/>
      <c r="CG42" s="431"/>
      <c r="CH42" s="431"/>
      <c r="CI42" s="431"/>
      <c r="CJ42" s="431"/>
      <c r="CK42" s="431"/>
      <c r="CL42" s="431"/>
      <c r="CM42" s="431"/>
      <c r="CN42" s="431"/>
      <c r="CO42" s="431"/>
      <c r="CP42" s="431"/>
      <c r="CQ42" s="431"/>
      <c r="CR42" s="431"/>
      <c r="CS42" s="431"/>
      <c r="CT42" s="431"/>
      <c r="CU42" s="431"/>
      <c r="CV42" s="431"/>
      <c r="CW42" s="431"/>
      <c r="CX42" s="431"/>
      <c r="CY42" s="431"/>
      <c r="CZ42" s="431"/>
      <c r="DA42" s="431"/>
      <c r="DB42" s="431"/>
      <c r="DC42" s="431"/>
      <c r="DD42" s="431"/>
      <c r="DE42" s="431"/>
      <c r="DF42" s="431"/>
      <c r="DG42" s="431"/>
      <c r="DH42" s="431"/>
      <c r="DI42" s="431"/>
      <c r="DJ42" s="431"/>
      <c r="DK42" s="431"/>
      <c r="DL42" s="431"/>
      <c r="DM42" s="431"/>
      <c r="DN42" s="431"/>
      <c r="DO42" s="431"/>
      <c r="DP42" s="431"/>
      <c r="DQ42" s="431"/>
      <c r="DR42" s="431"/>
      <c r="DS42" s="431"/>
      <c r="DT42" s="431"/>
      <c r="DU42" s="431"/>
      <c r="DV42" s="431"/>
      <c r="DW42" s="431"/>
      <c r="DX42" s="431"/>
      <c r="DY42" s="431"/>
      <c r="DZ42" s="431"/>
      <c r="EA42" s="431"/>
      <c r="EB42" s="431"/>
      <c r="EC42" s="431"/>
      <c r="ED42" s="431"/>
      <c r="EE42" s="431"/>
      <c r="EF42" s="431"/>
      <c r="EG42" s="431"/>
      <c r="EH42" s="431"/>
      <c r="EI42" s="431"/>
      <c r="EJ42" s="431"/>
      <c r="EK42" s="431"/>
      <c r="EL42" s="431"/>
      <c r="EM42" s="431"/>
      <c r="EN42" s="431"/>
      <c r="EO42" s="431"/>
      <c r="EP42" s="431"/>
      <c r="EQ42" s="431"/>
      <c r="ER42" s="431"/>
      <c r="ES42" s="431"/>
      <c r="ET42" s="431"/>
      <c r="EU42" s="431"/>
      <c r="EV42" s="431"/>
      <c r="EW42" s="431"/>
      <c r="EX42" s="431"/>
      <c r="EY42" s="431"/>
      <c r="EZ42" s="431"/>
      <c r="FA42" s="431"/>
      <c r="FB42" s="431"/>
      <c r="FC42" s="431"/>
      <c r="FD42" s="431"/>
      <c r="FE42" s="431"/>
    </row>
    <row r="43" spans="1:162" s="126" customFormat="1" ht="21" customHeight="1">
      <c r="A43" s="432" t="s">
        <v>405</v>
      </c>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432"/>
      <c r="CA43" s="432"/>
      <c r="CB43" s="432"/>
      <c r="CC43" s="432"/>
      <c r="CD43" s="432"/>
      <c r="CE43" s="432"/>
      <c r="CF43" s="432"/>
      <c r="CG43" s="432"/>
      <c r="CH43" s="432"/>
      <c r="CI43" s="432"/>
      <c r="CJ43" s="432"/>
      <c r="CK43" s="432"/>
      <c r="CL43" s="432"/>
      <c r="CM43" s="432"/>
      <c r="CN43" s="432"/>
      <c r="CO43" s="432"/>
      <c r="CP43" s="432"/>
      <c r="CQ43" s="432"/>
      <c r="CR43" s="432"/>
      <c r="CS43" s="432"/>
      <c r="CT43" s="432"/>
      <c r="CU43" s="432"/>
      <c r="CV43" s="432"/>
      <c r="CW43" s="432"/>
      <c r="CX43" s="432"/>
      <c r="CY43" s="432"/>
      <c r="CZ43" s="432"/>
      <c r="DA43" s="432"/>
      <c r="DB43" s="432"/>
      <c r="DC43" s="432"/>
      <c r="DD43" s="432"/>
      <c r="DE43" s="432"/>
      <c r="DF43" s="432"/>
      <c r="DG43" s="432"/>
      <c r="DH43" s="432"/>
      <c r="DI43" s="432"/>
      <c r="DJ43" s="432"/>
      <c r="DK43" s="432"/>
      <c r="DL43" s="432"/>
      <c r="DM43" s="432"/>
      <c r="DN43" s="432"/>
      <c r="DO43" s="432"/>
      <c r="DP43" s="432"/>
      <c r="DQ43" s="432"/>
      <c r="DR43" s="432"/>
      <c r="DS43" s="432"/>
      <c r="DT43" s="432"/>
      <c r="DU43" s="432"/>
      <c r="DV43" s="432"/>
      <c r="DW43" s="432"/>
      <c r="DX43" s="432"/>
      <c r="DY43" s="432"/>
      <c r="DZ43" s="432"/>
      <c r="EA43" s="432"/>
      <c r="EB43" s="432"/>
      <c r="EC43" s="432"/>
      <c r="ED43" s="432"/>
      <c r="EE43" s="432"/>
      <c r="EF43" s="432"/>
      <c r="EG43" s="432"/>
      <c r="EH43" s="432"/>
      <c r="EI43" s="432"/>
      <c r="EJ43" s="432"/>
      <c r="EK43" s="432"/>
      <c r="EL43" s="432"/>
      <c r="EM43" s="432"/>
      <c r="EN43" s="432"/>
      <c r="EO43" s="432"/>
      <c r="EP43" s="432"/>
      <c r="EQ43" s="432"/>
      <c r="ER43" s="432"/>
      <c r="ES43" s="432"/>
      <c r="ET43" s="432"/>
      <c r="EU43" s="432"/>
      <c r="EV43" s="432"/>
      <c r="EW43" s="432"/>
      <c r="EX43" s="432"/>
      <c r="EY43" s="432"/>
      <c r="EZ43" s="432"/>
      <c r="FA43" s="432"/>
      <c r="FB43" s="432"/>
      <c r="FC43" s="432"/>
      <c r="FD43" s="432"/>
      <c r="FE43" s="432"/>
    </row>
    <row r="44" spans="1:162" s="126" customFormat="1" ht="11.25" customHeight="1">
      <c r="A44" s="426" t="s">
        <v>406</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426"/>
      <c r="DD44" s="426"/>
      <c r="DE44" s="426"/>
      <c r="DF44" s="426"/>
      <c r="DG44" s="426"/>
      <c r="DH44" s="426"/>
      <c r="DI44" s="426"/>
      <c r="DJ44" s="426"/>
      <c r="DK44" s="426"/>
      <c r="DL44" s="426"/>
      <c r="DM44" s="426"/>
      <c r="DN44" s="426"/>
      <c r="DO44" s="426"/>
      <c r="DP44" s="426"/>
      <c r="DQ44" s="426"/>
      <c r="DR44" s="426"/>
      <c r="DS44" s="426"/>
      <c r="DT44" s="426"/>
      <c r="DU44" s="426"/>
      <c r="DV44" s="426"/>
      <c r="DW44" s="426"/>
      <c r="DX44" s="426"/>
      <c r="DY44" s="426"/>
      <c r="DZ44" s="426"/>
      <c r="EA44" s="426"/>
      <c r="EB44" s="426"/>
      <c r="EC44" s="426"/>
      <c r="ED44" s="426"/>
      <c r="EE44" s="426"/>
      <c r="EF44" s="426"/>
      <c r="EG44" s="426"/>
      <c r="EH44" s="426"/>
      <c r="EI44" s="426"/>
      <c r="EJ44" s="426"/>
      <c r="EK44" s="426"/>
      <c r="EL44" s="426"/>
      <c r="EM44" s="426"/>
      <c r="EN44" s="426"/>
      <c r="EO44" s="426"/>
      <c r="EP44" s="426"/>
      <c r="EQ44" s="426"/>
      <c r="ER44" s="426"/>
      <c r="ES44" s="426"/>
      <c r="ET44" s="426"/>
      <c r="EU44" s="426"/>
      <c r="EV44" s="426"/>
      <c r="EW44" s="426"/>
      <c r="EX44" s="426"/>
      <c r="EY44" s="426"/>
      <c r="EZ44" s="426"/>
      <c r="FA44" s="426"/>
      <c r="FB44" s="426"/>
      <c r="FC44" s="426"/>
      <c r="FD44" s="426"/>
      <c r="FE44" s="426"/>
    </row>
    <row r="45" spans="1:162" s="126" customFormat="1" ht="11.25" customHeight="1">
      <c r="A45" s="426" t="s">
        <v>407</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c r="BZ45" s="426"/>
      <c r="CA45" s="426"/>
      <c r="CB45" s="426"/>
      <c r="CC45" s="426"/>
      <c r="CD45" s="426"/>
      <c r="CE45" s="426"/>
      <c r="CF45" s="426"/>
      <c r="CG45" s="426"/>
      <c r="CH45" s="426"/>
      <c r="CI45" s="426"/>
      <c r="CJ45" s="426"/>
      <c r="CK45" s="426"/>
      <c r="CL45" s="426"/>
      <c r="CM45" s="426"/>
      <c r="CN45" s="426"/>
      <c r="CO45" s="426"/>
      <c r="CP45" s="426"/>
      <c r="CQ45" s="426"/>
      <c r="CR45" s="426"/>
      <c r="CS45" s="426"/>
      <c r="CT45" s="426"/>
      <c r="CU45" s="426"/>
      <c r="CV45" s="426"/>
      <c r="CW45" s="426"/>
      <c r="CX45" s="426"/>
      <c r="CY45" s="426"/>
      <c r="CZ45" s="426"/>
      <c r="DA45" s="426"/>
      <c r="DB45" s="426"/>
      <c r="DC45" s="426"/>
      <c r="DD45" s="426"/>
      <c r="DE45" s="426"/>
      <c r="DF45" s="426"/>
      <c r="DG45" s="426"/>
      <c r="DH45" s="426"/>
      <c r="DI45" s="426"/>
      <c r="DJ45" s="426"/>
      <c r="DK45" s="426"/>
      <c r="DL45" s="426"/>
      <c r="DM45" s="426"/>
      <c r="DN45" s="426"/>
      <c r="DO45" s="426"/>
      <c r="DP45" s="426"/>
      <c r="DQ45" s="426"/>
      <c r="DR45" s="426"/>
      <c r="DS45" s="426"/>
      <c r="DT45" s="426"/>
      <c r="DU45" s="426"/>
      <c r="DV45" s="426"/>
      <c r="DW45" s="426"/>
      <c r="DX45" s="426"/>
      <c r="DY45" s="426"/>
      <c r="DZ45" s="426"/>
      <c r="EA45" s="426"/>
      <c r="EB45" s="426"/>
      <c r="EC45" s="426"/>
      <c r="ED45" s="426"/>
      <c r="EE45" s="426"/>
      <c r="EF45" s="426"/>
      <c r="EG45" s="426"/>
      <c r="EH45" s="426"/>
      <c r="EI45" s="426"/>
      <c r="EJ45" s="426"/>
      <c r="EK45" s="426"/>
      <c r="EL45" s="426"/>
      <c r="EM45" s="426"/>
      <c r="EN45" s="426"/>
      <c r="EO45" s="426"/>
      <c r="EP45" s="426"/>
      <c r="EQ45" s="426"/>
      <c r="ER45" s="426"/>
      <c r="ES45" s="426"/>
      <c r="ET45" s="426"/>
      <c r="EU45" s="426"/>
      <c r="EV45" s="426"/>
      <c r="EW45" s="426"/>
      <c r="EX45" s="426"/>
      <c r="EY45" s="426"/>
      <c r="EZ45" s="426"/>
      <c r="FA45" s="426"/>
      <c r="FB45" s="426"/>
      <c r="FC45" s="426"/>
      <c r="FD45" s="426"/>
      <c r="FE45" s="426"/>
    </row>
    <row r="46" spans="1:162" s="126" customFormat="1" ht="11.25" customHeight="1">
      <c r="A46" s="426" t="s">
        <v>408</v>
      </c>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6"/>
      <c r="CD46" s="426"/>
      <c r="CE46" s="426"/>
      <c r="CF46" s="426"/>
      <c r="CG46" s="426"/>
      <c r="CH46" s="426"/>
      <c r="CI46" s="426"/>
      <c r="CJ46" s="426"/>
      <c r="CK46" s="426"/>
      <c r="CL46" s="426"/>
      <c r="CM46" s="426"/>
      <c r="CN46" s="426"/>
      <c r="CO46" s="426"/>
      <c r="CP46" s="426"/>
      <c r="CQ46" s="426"/>
      <c r="CR46" s="426"/>
      <c r="CS46" s="426"/>
      <c r="CT46" s="426"/>
      <c r="CU46" s="426"/>
      <c r="CV46" s="426"/>
      <c r="CW46" s="426"/>
      <c r="CX46" s="426"/>
      <c r="CY46" s="426"/>
      <c r="CZ46" s="426"/>
      <c r="DA46" s="426"/>
      <c r="DB46" s="426"/>
      <c r="DC46" s="426"/>
      <c r="DD46" s="426"/>
      <c r="DE46" s="426"/>
      <c r="DF46" s="426"/>
      <c r="DG46" s="426"/>
      <c r="DH46" s="426"/>
      <c r="DI46" s="426"/>
      <c r="DJ46" s="426"/>
      <c r="DK46" s="426"/>
      <c r="DL46" s="426"/>
      <c r="DM46" s="426"/>
      <c r="DN46" s="426"/>
      <c r="DO46" s="426"/>
      <c r="DP46" s="426"/>
      <c r="DQ46" s="426"/>
      <c r="DR46" s="426"/>
      <c r="DS46" s="426"/>
      <c r="DT46" s="426"/>
      <c r="DU46" s="426"/>
      <c r="DV46" s="426"/>
      <c r="DW46" s="426"/>
      <c r="DX46" s="426"/>
      <c r="DY46" s="426"/>
      <c r="DZ46" s="426"/>
      <c r="EA46" s="426"/>
      <c r="EB46" s="426"/>
      <c r="EC46" s="426"/>
      <c r="ED46" s="426"/>
      <c r="EE46" s="426"/>
      <c r="EF46" s="426"/>
      <c r="EG46" s="426"/>
      <c r="EH46" s="426"/>
      <c r="EI46" s="426"/>
      <c r="EJ46" s="426"/>
      <c r="EK46" s="426"/>
      <c r="EL46" s="426"/>
      <c r="EM46" s="426"/>
      <c r="EN46" s="426"/>
      <c r="EO46" s="426"/>
      <c r="EP46" s="426"/>
      <c r="EQ46" s="426"/>
      <c r="ER46" s="426"/>
      <c r="ES46" s="426"/>
      <c r="ET46" s="426"/>
      <c r="EU46" s="426"/>
      <c r="EV46" s="426"/>
      <c r="EW46" s="426"/>
      <c r="EX46" s="426"/>
      <c r="EY46" s="426"/>
      <c r="EZ46" s="426"/>
      <c r="FA46" s="426"/>
      <c r="FB46" s="426"/>
      <c r="FC46" s="426"/>
      <c r="FD46" s="426"/>
      <c r="FE46" s="426"/>
    </row>
    <row r="47" spans="1:162" s="126" customFormat="1" ht="22.5" customHeight="1">
      <c r="A47" s="427" t="s">
        <v>409</v>
      </c>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8"/>
      <c r="CQ47" s="428"/>
      <c r="CR47" s="428"/>
      <c r="CS47" s="428"/>
      <c r="CT47" s="428"/>
      <c r="CU47" s="428"/>
      <c r="CV47" s="428"/>
      <c r="CW47" s="428"/>
      <c r="CX47" s="428"/>
      <c r="CY47" s="428"/>
      <c r="CZ47" s="428"/>
      <c r="DA47" s="428"/>
      <c r="DB47" s="428"/>
      <c r="DC47" s="428"/>
      <c r="DD47" s="428"/>
      <c r="DE47" s="428"/>
      <c r="DF47" s="428"/>
      <c r="DG47" s="428"/>
      <c r="DH47" s="428"/>
      <c r="DI47" s="428"/>
      <c r="DJ47" s="428"/>
      <c r="DK47" s="428"/>
      <c r="DL47" s="428"/>
      <c r="DM47" s="428"/>
      <c r="DN47" s="428"/>
      <c r="DO47" s="428"/>
      <c r="DP47" s="428"/>
      <c r="DQ47" s="428"/>
      <c r="DR47" s="428"/>
      <c r="DS47" s="428"/>
      <c r="DT47" s="428"/>
      <c r="DU47" s="428"/>
      <c r="DV47" s="428"/>
      <c r="DW47" s="428"/>
      <c r="DX47" s="428"/>
      <c r="DY47" s="428"/>
      <c r="DZ47" s="428"/>
      <c r="EA47" s="428"/>
      <c r="EB47" s="428"/>
      <c r="EC47" s="428"/>
      <c r="ED47" s="428"/>
      <c r="EE47" s="428"/>
      <c r="EF47" s="428"/>
      <c r="EG47" s="428"/>
      <c r="EH47" s="428"/>
      <c r="EI47" s="428"/>
      <c r="EJ47" s="428"/>
      <c r="EK47" s="428"/>
      <c r="EL47" s="428"/>
      <c r="EM47" s="428"/>
      <c r="EN47" s="428"/>
      <c r="EO47" s="428"/>
      <c r="EP47" s="428"/>
      <c r="EQ47" s="428"/>
      <c r="ER47" s="428"/>
      <c r="ES47" s="428"/>
      <c r="ET47" s="428"/>
      <c r="EU47" s="428"/>
      <c r="EV47" s="428"/>
      <c r="EW47" s="428"/>
      <c r="EX47" s="428"/>
      <c r="EY47" s="428"/>
      <c r="EZ47" s="428"/>
      <c r="FA47" s="428"/>
      <c r="FB47" s="428"/>
      <c r="FC47" s="428"/>
      <c r="FD47" s="428"/>
      <c r="FE47" s="428"/>
    </row>
    <row r="48" spans="1:162" ht="3" customHeight="1"/>
  </sheetData>
  <mergeCells count="230">
    <mergeCell ref="EO4:ER4"/>
    <mergeCell ref="ES4:FE5"/>
    <mergeCell ref="DF5:DR5"/>
    <mergeCell ref="DS5:EE5"/>
    <mergeCell ref="EF5:ER5"/>
    <mergeCell ref="B1:FD1"/>
    <mergeCell ref="A3:H5"/>
    <mergeCell ref="I3:CM5"/>
    <mergeCell ref="CN3:CU5"/>
    <mergeCell ref="CV3:DE5"/>
    <mergeCell ref="DF3:FE3"/>
    <mergeCell ref="DF4:DK4"/>
    <mergeCell ref="DL4:DN4"/>
    <mergeCell ref="DO4:DR4"/>
    <mergeCell ref="DS4:DX4"/>
    <mergeCell ref="DY4:EA4"/>
    <mergeCell ref="EB4:EE4"/>
    <mergeCell ref="EF4:EK4"/>
    <mergeCell ref="EL4:EN4"/>
    <mergeCell ref="DS6:EE6"/>
    <mergeCell ref="EF6:ER6"/>
    <mergeCell ref="ES6:FE6"/>
    <mergeCell ref="A7:H7"/>
    <mergeCell ref="I7:CM7"/>
    <mergeCell ref="CN7:CU7"/>
    <mergeCell ref="CV7:DE7"/>
    <mergeCell ref="DF7:DR7"/>
    <mergeCell ref="DS7:EE7"/>
    <mergeCell ref="EF7:ER7"/>
    <mergeCell ref="ES7:FE7"/>
    <mergeCell ref="A6:H6"/>
    <mergeCell ref="I6:CM6"/>
    <mergeCell ref="CN6:CU6"/>
    <mergeCell ref="CV6:DE6"/>
    <mergeCell ref="DF6:DR6"/>
    <mergeCell ref="DS8:EE8"/>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10:EE10"/>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2:EE12"/>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4:EE14"/>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6:EE16"/>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8:EE18"/>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20:EE20"/>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2:EE22"/>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4:EE24"/>
    <mergeCell ref="EF24:ER24"/>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A29:H30"/>
    <mergeCell ref="I29:CM29"/>
    <mergeCell ref="CN29:CU30"/>
    <mergeCell ref="CV29:DE30"/>
    <mergeCell ref="DF29:DR30"/>
    <mergeCell ref="DS26:EE27"/>
    <mergeCell ref="EF26:ER27"/>
    <mergeCell ref="ES26:FE27"/>
    <mergeCell ref="I27:CM27"/>
    <mergeCell ref="A28:H28"/>
    <mergeCell ref="I28:CM28"/>
    <mergeCell ref="CN28:CU28"/>
    <mergeCell ref="CV28:DE28"/>
    <mergeCell ref="DF28:DR28"/>
    <mergeCell ref="DS28:EE28"/>
    <mergeCell ref="EF28:ER28"/>
    <mergeCell ref="ES28:FE28"/>
    <mergeCell ref="A26:H27"/>
    <mergeCell ref="I26:CM26"/>
    <mergeCell ref="CN26:CU27"/>
    <mergeCell ref="CV26:DE27"/>
    <mergeCell ref="DF26:DR27"/>
    <mergeCell ref="AQ34:BH34"/>
    <mergeCell ref="BK34:BV34"/>
    <mergeCell ref="BY34:CR34"/>
    <mergeCell ref="AM36:BD36"/>
    <mergeCell ref="BG36:BX36"/>
    <mergeCell ref="CA36:CR36"/>
    <mergeCell ref="DS29:EE30"/>
    <mergeCell ref="EF29:ER30"/>
    <mergeCell ref="ES29:FE30"/>
    <mergeCell ref="I30:CM30"/>
    <mergeCell ref="AQ33:BH33"/>
    <mergeCell ref="BK33:BV33"/>
    <mergeCell ref="BY33:CR33"/>
    <mergeCell ref="A45:FE45"/>
    <mergeCell ref="A46:FE46"/>
    <mergeCell ref="A47:FE47"/>
    <mergeCell ref="A41:FF41"/>
    <mergeCell ref="A42:FE42"/>
    <mergeCell ref="A43:FE43"/>
    <mergeCell ref="A44:FE44"/>
    <mergeCell ref="AM37:BD37"/>
    <mergeCell ref="BG37:BX37"/>
    <mergeCell ref="CA37:CR37"/>
    <mergeCell ref="I39:J39"/>
    <mergeCell ref="K39:M39"/>
    <mergeCell ref="N39:O39"/>
    <mergeCell ref="Q39:AE39"/>
    <mergeCell ref="AF39:AH39"/>
    <mergeCell ref="AI39:AK39"/>
  </mergeCells>
  <hyperlinks>
    <hyperlink ref="A20" r:id="rId1" display="consultantplus://offline/ref=32CA238D502FECC813B9EBFB681B03B845AF5936CA1A47696EF4F388291445N"/>
  </hyperlinks>
  <pageMargins left="0.70866141732283472" right="0.70866141732283472" top="0.74803149606299213" bottom="0.74803149606299213" header="0.31496062992125984" footer="0.31496062992125984"/>
  <pageSetup paperSize="9" scale="75" orientation="landscape" r:id="rId2"/>
</worksheet>
</file>

<file path=xl/worksheets/sheet3.xml><?xml version="1.0" encoding="utf-8"?>
<worksheet xmlns="http://schemas.openxmlformats.org/spreadsheetml/2006/main" xmlns:r="http://schemas.openxmlformats.org/officeDocument/2006/relationships">
  <dimension ref="A1:J159"/>
  <sheetViews>
    <sheetView topLeftCell="A70" zoomScaleNormal="100" workbookViewId="0">
      <selection activeCell="D98" sqref="D98"/>
    </sheetView>
  </sheetViews>
  <sheetFormatPr defaultColWidth="1.140625" defaultRowHeight="15.75"/>
  <cols>
    <col min="1" max="1" width="13.5703125" style="5" customWidth="1"/>
    <col min="2" max="2" width="36.140625" style="5" bestFit="1" customWidth="1"/>
    <col min="3" max="3" width="13.140625" style="5" bestFit="1" customWidth="1"/>
    <col min="4" max="4" width="10.140625" style="5" customWidth="1"/>
    <col min="5" max="5" width="12.85546875" style="5" bestFit="1" customWidth="1"/>
    <col min="6" max="6" width="16.5703125" style="5" bestFit="1" customWidth="1"/>
    <col min="7" max="7" width="15.28515625" style="5" bestFit="1" customWidth="1"/>
    <col min="8" max="8" width="12.85546875" style="5" bestFit="1" customWidth="1"/>
    <col min="9" max="9" width="12.85546875" style="5" customWidth="1"/>
    <col min="10" max="10" width="20.140625" style="5" customWidth="1"/>
    <col min="11" max="11" width="8.85546875" style="5" customWidth="1"/>
    <col min="12" max="16384" width="1.140625" style="5"/>
  </cols>
  <sheetData>
    <row r="1" spans="1:10" s="1" customFormat="1" ht="11.25">
      <c r="J1" s="2" t="s">
        <v>14</v>
      </c>
    </row>
    <row r="2" spans="1:10" s="1" customFormat="1" ht="11.25">
      <c r="J2" s="2" t="s">
        <v>15</v>
      </c>
    </row>
    <row r="3" spans="1:10" s="1" customFormat="1" ht="11.25">
      <c r="J3" s="2" t="s">
        <v>16</v>
      </c>
    </row>
    <row r="4" spans="1:10" s="3" customFormat="1" ht="11.25">
      <c r="J4" s="2" t="s">
        <v>17</v>
      </c>
    </row>
    <row r="5" spans="1:10" s="4" customFormat="1"/>
    <row r="7" spans="1:10" s="48" customFormat="1">
      <c r="A7" s="547" t="s">
        <v>109</v>
      </c>
      <c r="B7" s="547"/>
      <c r="C7" s="547"/>
      <c r="D7" s="547"/>
      <c r="E7" s="547"/>
      <c r="F7" s="547"/>
      <c r="G7" s="547"/>
      <c r="H7" s="547"/>
      <c r="I7" s="547"/>
      <c r="J7" s="547"/>
    </row>
    <row r="8" spans="1:10" s="7" customFormat="1" ht="9.75">
      <c r="A8" s="6"/>
      <c r="B8" s="6"/>
      <c r="C8" s="6"/>
      <c r="D8" s="6"/>
      <c r="E8" s="6"/>
      <c r="F8" s="6"/>
      <c r="G8" s="6"/>
      <c r="H8" s="6"/>
      <c r="I8" s="6"/>
      <c r="J8" s="6"/>
    </row>
    <row r="9" spans="1:10" s="48" customFormat="1">
      <c r="A9" s="547" t="s">
        <v>101</v>
      </c>
      <c r="B9" s="547"/>
      <c r="C9" s="547"/>
      <c r="D9" s="547"/>
      <c r="E9" s="547"/>
      <c r="F9" s="547"/>
      <c r="G9" s="547"/>
      <c r="H9" s="547"/>
      <c r="I9" s="547"/>
      <c r="J9" s="547"/>
    </row>
    <row r="10" spans="1:10" s="8" customFormat="1" ht="12.75"/>
    <row r="11" spans="1:10">
      <c r="A11" s="554" t="s">
        <v>18</v>
      </c>
      <c r="B11" s="554"/>
      <c r="C11" s="548" t="s">
        <v>82</v>
      </c>
      <c r="D11" s="548"/>
      <c r="E11" s="548"/>
      <c r="F11" s="548"/>
      <c r="G11" s="548"/>
      <c r="H11" s="548"/>
      <c r="I11" s="548"/>
      <c r="J11" s="548"/>
    </row>
    <row r="12" spans="1:10" s="9" customFormat="1" ht="9.75">
      <c r="A12" s="7"/>
      <c r="C12" s="10"/>
      <c r="D12" s="10"/>
      <c r="E12" s="10"/>
      <c r="F12" s="10"/>
      <c r="G12" s="10"/>
      <c r="H12" s="10"/>
      <c r="I12" s="10"/>
      <c r="J12" s="10"/>
    </row>
    <row r="13" spans="1:10">
      <c r="A13" s="554" t="s">
        <v>19</v>
      </c>
      <c r="B13" s="554"/>
      <c r="C13" s="554"/>
      <c r="D13" s="549" t="s">
        <v>97</v>
      </c>
      <c r="E13" s="549"/>
      <c r="F13" s="549"/>
      <c r="G13" s="549"/>
      <c r="H13" s="549"/>
      <c r="I13" s="549"/>
      <c r="J13" s="549"/>
    </row>
    <row r="15" spans="1:10" s="8" customFormat="1" ht="12.75"/>
    <row r="16" spans="1:10" s="8" customFormat="1" ht="12.75">
      <c r="A16" s="539" t="s">
        <v>23</v>
      </c>
      <c r="B16" s="542" t="s">
        <v>22</v>
      </c>
      <c r="C16" s="542" t="s">
        <v>24</v>
      </c>
      <c r="D16" s="545" t="s">
        <v>112</v>
      </c>
      <c r="E16" s="546"/>
      <c r="F16" s="546"/>
      <c r="G16" s="546"/>
      <c r="H16" s="542" t="s">
        <v>28</v>
      </c>
      <c r="I16" s="550" t="s">
        <v>88</v>
      </c>
      <c r="J16" s="555" t="s">
        <v>100</v>
      </c>
    </row>
    <row r="17" spans="1:10" s="8" customFormat="1" ht="12.75">
      <c r="A17" s="540"/>
      <c r="B17" s="543"/>
      <c r="C17" s="543"/>
      <c r="D17" s="539" t="s">
        <v>4</v>
      </c>
      <c r="E17" s="545" t="s">
        <v>2</v>
      </c>
      <c r="F17" s="546"/>
      <c r="G17" s="546"/>
      <c r="H17" s="543"/>
      <c r="I17" s="551"/>
      <c r="J17" s="555"/>
    </row>
    <row r="18" spans="1:10" s="8" customFormat="1" ht="38.25">
      <c r="A18" s="541"/>
      <c r="B18" s="544"/>
      <c r="C18" s="544"/>
      <c r="D18" s="541"/>
      <c r="E18" s="20" t="s">
        <v>25</v>
      </c>
      <c r="F18" s="20" t="s">
        <v>26</v>
      </c>
      <c r="G18" s="20" t="s">
        <v>27</v>
      </c>
      <c r="H18" s="544"/>
      <c r="I18" s="552"/>
      <c r="J18" s="555"/>
    </row>
    <row r="19" spans="1:10" s="8" customFormat="1" ht="12.75">
      <c r="A19" s="47">
        <v>1</v>
      </c>
      <c r="B19" s="47">
        <v>2</v>
      </c>
      <c r="C19" s="47">
        <v>3</v>
      </c>
      <c r="D19" s="47">
        <v>4</v>
      </c>
      <c r="E19" s="47">
        <v>5</v>
      </c>
      <c r="F19" s="47">
        <v>6</v>
      </c>
      <c r="G19" s="47">
        <v>7</v>
      </c>
      <c r="H19" s="47">
        <v>8</v>
      </c>
      <c r="I19" s="47"/>
      <c r="J19" s="37">
        <v>10</v>
      </c>
    </row>
    <row r="20" spans="1:10" s="8" customFormat="1" ht="12.75">
      <c r="A20" s="38"/>
      <c r="B20" s="38" t="s">
        <v>84</v>
      </c>
      <c r="C20" s="39">
        <v>1</v>
      </c>
      <c r="D20" s="39">
        <f>E20+F20+G20</f>
        <v>26567</v>
      </c>
      <c r="E20" s="39">
        <v>13223</v>
      </c>
      <c r="F20" s="39">
        <v>1968.45</v>
      </c>
      <c r="G20" s="39">
        <v>11375.55</v>
      </c>
      <c r="H20" s="39"/>
      <c r="I20" s="39">
        <v>1.2495307410165148</v>
      </c>
      <c r="J20" s="49">
        <f>D20*(1+H20/100)*12*I20</f>
        <v>398355.39835902897</v>
      </c>
    </row>
    <row r="21" spans="1:10" s="8" customFormat="1" ht="12.75">
      <c r="A21" s="38"/>
      <c r="B21" s="38" t="s">
        <v>85</v>
      </c>
      <c r="C21" s="39">
        <v>46.1</v>
      </c>
      <c r="D21" s="39">
        <f>E21+F21+G21</f>
        <v>668429.44000000006</v>
      </c>
      <c r="E21" s="39">
        <v>506417.9</v>
      </c>
      <c r="F21" s="39">
        <v>31315.54</v>
      </c>
      <c r="G21" s="39">
        <v>130696</v>
      </c>
      <c r="H21" s="40"/>
      <c r="I21" s="39">
        <v>1.2495307410165148</v>
      </c>
      <c r="J21" s="49">
        <f>D21*(1+H21/100)*12*I21</f>
        <v>10022677.60176545</v>
      </c>
    </row>
    <row r="22" spans="1:10" s="8" customFormat="1" ht="12.75">
      <c r="A22" s="38"/>
      <c r="B22" s="38" t="s">
        <v>86</v>
      </c>
      <c r="C22" s="39"/>
      <c r="D22" s="39">
        <f t="shared" ref="D22:D24" si="0">E22+F22+G22</f>
        <v>0</v>
      </c>
      <c r="E22" s="39"/>
      <c r="F22" s="39"/>
      <c r="G22" s="39"/>
      <c r="H22" s="41"/>
      <c r="I22" s="39">
        <v>1.2495307410165148</v>
      </c>
      <c r="J22" s="49">
        <f t="shared" ref="J22:J24" si="1">D22*(1+H22/100)*12*I22</f>
        <v>0</v>
      </c>
    </row>
    <row r="23" spans="1:10" s="8" customFormat="1" ht="12.75">
      <c r="A23" s="38"/>
      <c r="B23" s="38" t="s">
        <v>87</v>
      </c>
      <c r="C23" s="39">
        <f>8.75+5+4</f>
        <v>17.75</v>
      </c>
      <c r="D23" s="39">
        <f t="shared" si="0"/>
        <v>154330.20000000001</v>
      </c>
      <c r="E23" s="39">
        <f>63026.25+34530+26424</f>
        <v>123980.25</v>
      </c>
      <c r="F23" s="39">
        <f>1080.45+990.9</f>
        <v>2071.35</v>
      </c>
      <c r="G23" s="39">
        <f>12441.8+10065+5771.8</f>
        <v>28278.6</v>
      </c>
      <c r="H23" s="41"/>
      <c r="I23" s="39">
        <v>1.2495307410165148</v>
      </c>
      <c r="J23" s="49">
        <f t="shared" si="1"/>
        <v>2314083.9500067234</v>
      </c>
    </row>
    <row r="24" spans="1:10" s="8" customFormat="1" ht="12.75">
      <c r="A24" s="38"/>
      <c r="B24" s="38"/>
      <c r="C24" s="22"/>
      <c r="D24" s="39">
        <f t="shared" si="0"/>
        <v>21326.2</v>
      </c>
      <c r="E24" s="49"/>
      <c r="F24" s="49"/>
      <c r="G24" s="49">
        <v>21326.2</v>
      </c>
      <c r="H24" s="52"/>
      <c r="I24" s="39">
        <v>1.2495307410165148</v>
      </c>
      <c r="J24" s="49">
        <f t="shared" si="1"/>
        <v>319772.90986879682</v>
      </c>
    </row>
    <row r="25" spans="1:10" s="8" customFormat="1" ht="12.75">
      <c r="A25" s="537" t="s">
        <v>20</v>
      </c>
      <c r="B25" s="538"/>
      <c r="C25" s="85">
        <f>C23+C21+C20</f>
        <v>64.849999999999994</v>
      </c>
      <c r="D25" s="46"/>
      <c r="E25" s="15" t="s">
        <v>21</v>
      </c>
      <c r="F25" s="15" t="s">
        <v>21</v>
      </c>
      <c r="G25" s="15" t="s">
        <v>21</v>
      </c>
      <c r="H25" s="17" t="s">
        <v>21</v>
      </c>
      <c r="I25" s="17"/>
      <c r="J25" s="49">
        <f>SUM(J20:J24)</f>
        <v>13054889.859999999</v>
      </c>
    </row>
    <row r="26" spans="1:10" s="8" customFormat="1" ht="12.75"/>
    <row r="27" spans="1:10" s="8" customFormat="1" ht="12.75"/>
    <row r="28" spans="1:10" s="8" customFormat="1" ht="12.75"/>
    <row r="29" spans="1:10" s="8" customFormat="1" ht="12.75">
      <c r="A29" s="6"/>
      <c r="B29" s="6"/>
      <c r="C29" s="6"/>
      <c r="D29" s="6"/>
      <c r="E29" s="6"/>
      <c r="F29" s="6"/>
      <c r="G29" s="6"/>
      <c r="H29" s="6"/>
      <c r="I29" s="6"/>
      <c r="J29" s="6"/>
    </row>
    <row r="30" spans="1:10" s="8" customFormat="1">
      <c r="A30" s="547" t="s">
        <v>102</v>
      </c>
      <c r="B30" s="547"/>
      <c r="C30" s="547"/>
      <c r="D30" s="547"/>
      <c r="E30" s="547"/>
      <c r="F30" s="547"/>
      <c r="G30" s="547"/>
      <c r="H30" s="547"/>
      <c r="I30" s="547"/>
      <c r="J30" s="547"/>
    </row>
    <row r="31" spans="1:10" s="8" customFormat="1" ht="12.75"/>
    <row r="32" spans="1:10" s="8" customFormat="1">
      <c r="A32" s="48" t="s">
        <v>18</v>
      </c>
      <c r="B32" s="5"/>
      <c r="C32" s="548" t="s">
        <v>82</v>
      </c>
      <c r="D32" s="548"/>
      <c r="E32" s="548"/>
      <c r="F32" s="548"/>
      <c r="G32" s="548"/>
      <c r="H32" s="548"/>
      <c r="I32" s="548"/>
      <c r="J32" s="548"/>
    </row>
    <row r="33" spans="1:10" s="8" customFormat="1" ht="12.75">
      <c r="A33" s="7"/>
      <c r="B33" s="9"/>
      <c r="C33" s="10"/>
      <c r="D33" s="10"/>
      <c r="E33" s="10"/>
      <c r="F33" s="10"/>
      <c r="G33" s="10"/>
      <c r="H33" s="10"/>
      <c r="I33" s="10"/>
      <c r="J33" s="10"/>
    </row>
    <row r="34" spans="1:10" s="8" customFormat="1">
      <c r="A34" s="48" t="s">
        <v>19</v>
      </c>
      <c r="B34" s="5"/>
      <c r="C34" s="549" t="s">
        <v>110</v>
      </c>
      <c r="D34" s="549"/>
      <c r="E34" s="549"/>
      <c r="F34" s="549"/>
      <c r="G34" s="549"/>
      <c r="H34" s="549"/>
      <c r="I34" s="549"/>
      <c r="J34" s="549"/>
    </row>
    <row r="35" spans="1:10" s="8" customFormat="1">
      <c r="A35" s="5"/>
      <c r="B35" s="5"/>
      <c r="C35" s="5"/>
      <c r="D35" s="5"/>
      <c r="E35" s="5"/>
      <c r="F35" s="5"/>
      <c r="G35" s="5"/>
      <c r="H35" s="5"/>
      <c r="I35" s="5"/>
      <c r="J35" s="5"/>
    </row>
    <row r="36" spans="1:10" s="8" customFormat="1" ht="12.75"/>
    <row r="37" spans="1:10" s="8" customFormat="1" ht="12.75">
      <c r="A37" s="539" t="s">
        <v>23</v>
      </c>
      <c r="B37" s="542" t="s">
        <v>22</v>
      </c>
      <c r="C37" s="542" t="s">
        <v>24</v>
      </c>
      <c r="D37" s="545" t="s">
        <v>112</v>
      </c>
      <c r="E37" s="546"/>
      <c r="F37" s="546"/>
      <c r="G37" s="546"/>
      <c r="H37" s="542" t="s">
        <v>28</v>
      </c>
      <c r="I37" s="550" t="s">
        <v>88</v>
      </c>
      <c r="J37" s="542" t="s">
        <v>100</v>
      </c>
    </row>
    <row r="38" spans="1:10" s="8" customFormat="1" ht="12.75">
      <c r="A38" s="540"/>
      <c r="B38" s="543"/>
      <c r="C38" s="543"/>
      <c r="D38" s="539" t="s">
        <v>4</v>
      </c>
      <c r="E38" s="545" t="s">
        <v>2</v>
      </c>
      <c r="F38" s="546"/>
      <c r="G38" s="553"/>
      <c r="H38" s="543"/>
      <c r="I38" s="551"/>
      <c r="J38" s="543"/>
    </row>
    <row r="39" spans="1:10" s="8" customFormat="1" ht="38.25">
      <c r="A39" s="541"/>
      <c r="B39" s="544"/>
      <c r="C39" s="544"/>
      <c r="D39" s="541"/>
      <c r="E39" s="20" t="s">
        <v>25</v>
      </c>
      <c r="F39" s="20" t="s">
        <v>26</v>
      </c>
      <c r="G39" s="20" t="s">
        <v>27</v>
      </c>
      <c r="H39" s="544"/>
      <c r="I39" s="552"/>
      <c r="J39" s="544"/>
    </row>
    <row r="40" spans="1:10" s="8" customFormat="1" ht="12.75">
      <c r="A40" s="47">
        <v>1</v>
      </c>
      <c r="B40" s="47">
        <v>2</v>
      </c>
      <c r="C40" s="47">
        <v>3</v>
      </c>
      <c r="D40" s="47">
        <v>4</v>
      </c>
      <c r="E40" s="47">
        <v>5</v>
      </c>
      <c r="F40" s="47">
        <v>6</v>
      </c>
      <c r="G40" s="47">
        <v>7</v>
      </c>
      <c r="H40" s="47">
        <v>8</v>
      </c>
      <c r="I40" s="47"/>
      <c r="J40" s="37">
        <v>10</v>
      </c>
    </row>
    <row r="41" spans="1:10" s="8" customFormat="1" ht="12.75">
      <c r="A41" s="12"/>
      <c r="B41" s="38" t="s">
        <v>84</v>
      </c>
      <c r="C41" s="39">
        <v>1</v>
      </c>
      <c r="D41" s="39">
        <f>E41+F41+G41</f>
        <v>17516.849999999999</v>
      </c>
      <c r="E41" s="39">
        <v>12019</v>
      </c>
      <c r="F41" s="39">
        <v>1892.85</v>
      </c>
      <c r="G41" s="39">
        <v>3605</v>
      </c>
      <c r="H41" s="39"/>
      <c r="I41" s="39">
        <v>0.8498571066193864</v>
      </c>
      <c r="J41" s="49">
        <f>D41*(1+H41/100)*11.5*I41</f>
        <v>171198.42376798668</v>
      </c>
    </row>
    <row r="42" spans="1:10" s="8" customFormat="1" ht="12.75">
      <c r="A42" s="12"/>
      <c r="B42" s="38" t="s">
        <v>85</v>
      </c>
      <c r="C42" s="39"/>
      <c r="D42" s="39"/>
      <c r="E42" s="39"/>
      <c r="F42" s="39"/>
      <c r="G42" s="39"/>
      <c r="H42" s="40"/>
      <c r="I42" s="39">
        <v>0.8498571066193864</v>
      </c>
      <c r="J42" s="57">
        <f t="shared" ref="J42:J45" si="2">D42*(1+H42/100)*11.5*I42</f>
        <v>0</v>
      </c>
    </row>
    <row r="43" spans="1:10" s="8" customFormat="1" ht="12.75">
      <c r="A43" s="12"/>
      <c r="B43" s="38" t="s">
        <v>86</v>
      </c>
      <c r="C43" s="39">
        <v>6.5</v>
      </c>
      <c r="D43" s="39">
        <v>53010.5</v>
      </c>
      <c r="E43" s="39">
        <v>53010.5</v>
      </c>
      <c r="F43" s="39">
        <v>6982.73</v>
      </c>
      <c r="G43" s="39">
        <v>14867</v>
      </c>
      <c r="H43" s="41"/>
      <c r="I43" s="39">
        <v>0.8498571066193864</v>
      </c>
      <c r="J43" s="57">
        <f t="shared" si="2"/>
        <v>518090.52673014032</v>
      </c>
    </row>
    <row r="44" spans="1:10" s="8" customFormat="1" ht="12.75">
      <c r="A44" s="12"/>
      <c r="B44" s="38" t="s">
        <v>87</v>
      </c>
      <c r="C44" s="39">
        <f>43.55-4-5-8.75</f>
        <v>25.799999999999997</v>
      </c>
      <c r="D44" s="39">
        <f t="shared" ref="D44:D45" si="3">E44+F44+G44</f>
        <v>245243.68</v>
      </c>
      <c r="E44" s="39">
        <f>294383.55-26424-34530-63026.25</f>
        <v>170403.3</v>
      </c>
      <c r="F44" s="39">
        <f>14808.6-990.9-1080.45+10129.41+90+5586.72</f>
        <v>28543.38</v>
      </c>
      <c r="G44" s="39">
        <f>74575.6-5771.8-10065-12441.8</f>
        <v>46297</v>
      </c>
      <c r="H44" s="41"/>
      <c r="I44" s="39">
        <v>0.8498571066193864</v>
      </c>
      <c r="J44" s="57">
        <f t="shared" si="2"/>
        <v>2396853.9694671426</v>
      </c>
    </row>
    <row r="45" spans="1:10" s="8" customFormat="1" ht="12.75">
      <c r="A45" s="38"/>
      <c r="B45" s="38"/>
      <c r="C45" s="78"/>
      <c r="D45" s="39">
        <f t="shared" si="3"/>
        <v>5860.84</v>
      </c>
      <c r="E45" s="49"/>
      <c r="F45" s="49"/>
      <c r="G45" s="49">
        <v>5860.84</v>
      </c>
      <c r="H45" s="52"/>
      <c r="I45" s="39">
        <v>0.8498571066193864</v>
      </c>
      <c r="J45" s="57">
        <f t="shared" si="2"/>
        <v>57280.080034730396</v>
      </c>
    </row>
    <row r="46" spans="1:10" s="8" customFormat="1" ht="12.75">
      <c r="A46" s="537" t="s">
        <v>20</v>
      </c>
      <c r="B46" s="538"/>
      <c r="C46" s="85">
        <f>C44+C43+C42+C41</f>
        <v>33.299999999999997</v>
      </c>
      <c r="D46" s="46"/>
      <c r="E46" s="15" t="s">
        <v>21</v>
      </c>
      <c r="F46" s="15" t="s">
        <v>21</v>
      </c>
      <c r="G46" s="15" t="s">
        <v>21</v>
      </c>
      <c r="H46" s="17" t="s">
        <v>21</v>
      </c>
      <c r="I46" s="17"/>
      <c r="J46" s="49">
        <f>SUM(J41:J45)</f>
        <v>3143423</v>
      </c>
    </row>
    <row r="47" spans="1:10" s="8" customFormat="1" ht="12.75"/>
    <row r="48" spans="1:10" s="8" customFormat="1" ht="12.75">
      <c r="A48" s="6"/>
      <c r="B48" s="6"/>
      <c r="C48" s="6"/>
      <c r="D48" s="6"/>
      <c r="E48" s="6"/>
      <c r="F48" s="6"/>
      <c r="G48" s="6"/>
      <c r="H48" s="6"/>
      <c r="I48" s="6"/>
      <c r="J48" s="6"/>
    </row>
    <row r="49" spans="1:10" s="8" customFormat="1">
      <c r="A49" s="547" t="s">
        <v>103</v>
      </c>
      <c r="B49" s="547"/>
      <c r="C49" s="547"/>
      <c r="D49" s="547"/>
      <c r="E49" s="547"/>
      <c r="F49" s="547"/>
      <c r="G49" s="547"/>
      <c r="H49" s="547"/>
      <c r="I49" s="547"/>
      <c r="J49" s="547"/>
    </row>
    <row r="50" spans="1:10" s="8" customFormat="1" ht="12.75"/>
    <row r="51" spans="1:10" s="8" customFormat="1">
      <c r="A51" s="56" t="s">
        <v>18</v>
      </c>
      <c r="B51" s="5"/>
      <c r="C51" s="548" t="s">
        <v>82</v>
      </c>
      <c r="D51" s="548"/>
      <c r="E51" s="548"/>
      <c r="F51" s="548"/>
      <c r="G51" s="548"/>
      <c r="H51" s="548"/>
      <c r="I51" s="548"/>
      <c r="J51" s="548"/>
    </row>
    <row r="52" spans="1:10" s="8" customFormat="1" ht="12.75">
      <c r="A52" s="7"/>
      <c r="B52" s="9"/>
      <c r="C52" s="10"/>
      <c r="D52" s="10"/>
      <c r="E52" s="10"/>
      <c r="F52" s="10"/>
      <c r="G52" s="10"/>
      <c r="H52" s="10"/>
      <c r="I52" s="10"/>
      <c r="J52" s="10"/>
    </row>
    <row r="53" spans="1:10" s="8" customFormat="1">
      <c r="A53" s="56" t="s">
        <v>19</v>
      </c>
      <c r="B53" s="5"/>
      <c r="C53" s="549" t="s">
        <v>99</v>
      </c>
      <c r="D53" s="549"/>
      <c r="E53" s="549"/>
      <c r="F53" s="549"/>
      <c r="G53" s="549"/>
      <c r="H53" s="549"/>
      <c r="I53" s="549"/>
      <c r="J53" s="549"/>
    </row>
    <row r="54" spans="1:10" s="8" customFormat="1">
      <c r="A54" s="5"/>
      <c r="B54" s="5"/>
      <c r="C54" s="5"/>
      <c r="D54" s="5"/>
      <c r="E54" s="5"/>
      <c r="F54" s="5"/>
      <c r="G54" s="5"/>
      <c r="H54" s="5"/>
      <c r="I54" s="5"/>
      <c r="J54" s="5"/>
    </row>
    <row r="55" spans="1:10" s="8" customFormat="1" ht="12.75"/>
    <row r="56" spans="1:10" s="8" customFormat="1" ht="12.75" customHeight="1">
      <c r="A56" s="539" t="s">
        <v>23</v>
      </c>
      <c r="B56" s="542" t="s">
        <v>22</v>
      </c>
      <c r="C56" s="542" t="s">
        <v>24</v>
      </c>
      <c r="D56" s="545" t="s">
        <v>112</v>
      </c>
      <c r="E56" s="546"/>
      <c r="F56" s="546"/>
      <c r="G56" s="546"/>
      <c r="H56" s="542" t="s">
        <v>28</v>
      </c>
      <c r="I56" s="550" t="s">
        <v>88</v>
      </c>
      <c r="J56" s="542" t="s">
        <v>100</v>
      </c>
    </row>
    <row r="57" spans="1:10" s="8" customFormat="1" ht="12.75">
      <c r="A57" s="540"/>
      <c r="B57" s="543"/>
      <c r="C57" s="543"/>
      <c r="D57" s="539" t="s">
        <v>4</v>
      </c>
      <c r="E57" s="545" t="s">
        <v>2</v>
      </c>
      <c r="F57" s="546"/>
      <c r="G57" s="553"/>
      <c r="H57" s="543"/>
      <c r="I57" s="551"/>
      <c r="J57" s="543"/>
    </row>
    <row r="58" spans="1:10" s="8" customFormat="1" ht="38.25">
      <c r="A58" s="541"/>
      <c r="B58" s="544"/>
      <c r="C58" s="544"/>
      <c r="D58" s="541"/>
      <c r="E58" s="20" t="s">
        <v>25</v>
      </c>
      <c r="F58" s="20" t="s">
        <v>26</v>
      </c>
      <c r="G58" s="20" t="s">
        <v>27</v>
      </c>
      <c r="H58" s="544"/>
      <c r="I58" s="552"/>
      <c r="J58" s="544"/>
    </row>
    <row r="59" spans="1:10" s="8" customFormat="1" ht="12.75">
      <c r="A59" s="54">
        <v>1</v>
      </c>
      <c r="B59" s="54">
        <v>2</v>
      </c>
      <c r="C59" s="54">
        <v>3</v>
      </c>
      <c r="D59" s="54">
        <v>4</v>
      </c>
      <c r="E59" s="54">
        <v>5</v>
      </c>
      <c r="F59" s="54">
        <v>6</v>
      </c>
      <c r="G59" s="54">
        <v>7</v>
      </c>
      <c r="H59" s="54">
        <v>8</v>
      </c>
      <c r="I59" s="54"/>
      <c r="J59" s="37">
        <v>10</v>
      </c>
    </row>
    <row r="60" spans="1:10" s="8" customFormat="1" ht="12.75">
      <c r="A60" s="12"/>
      <c r="B60" s="38" t="s">
        <v>84</v>
      </c>
      <c r="C60" s="18">
        <v>1</v>
      </c>
      <c r="D60" s="39">
        <f>E60+F60+G60</f>
        <v>17516.849999999999</v>
      </c>
      <c r="E60" s="39">
        <f>12019</f>
        <v>12019</v>
      </c>
      <c r="F60" s="39">
        <v>1892.85</v>
      </c>
      <c r="G60" s="39">
        <v>3605</v>
      </c>
      <c r="H60" s="39"/>
      <c r="I60" s="39">
        <v>0.84</v>
      </c>
      <c r="J60" s="57">
        <f>D60*(1+H60/100)*0.652*I60</f>
        <v>9593.6284079999987</v>
      </c>
    </row>
    <row r="61" spans="1:10" s="8" customFormat="1" ht="12.75">
      <c r="A61" s="12"/>
      <c r="B61" s="38" t="s">
        <v>85</v>
      </c>
      <c r="C61" s="51"/>
      <c r="D61" s="39"/>
      <c r="E61" s="39"/>
      <c r="F61" s="39"/>
      <c r="G61" s="39"/>
      <c r="H61" s="40"/>
      <c r="I61" s="39">
        <v>0.84</v>
      </c>
      <c r="J61" s="57">
        <f t="shared" ref="J61:J63" si="4">D61*(1+H61/100)*0.652*I61</f>
        <v>0</v>
      </c>
    </row>
    <row r="62" spans="1:10" s="8" customFormat="1" ht="12.75">
      <c r="A62" s="12"/>
      <c r="B62" s="38" t="s">
        <v>86</v>
      </c>
      <c r="C62" s="51">
        <v>6.5</v>
      </c>
      <c r="D62" s="39">
        <f t="shared" ref="D62:D64" si="5">E62+F62+G62</f>
        <v>74860.23</v>
      </c>
      <c r="E62" s="39">
        <v>53010.5</v>
      </c>
      <c r="F62" s="39">
        <v>6982.73</v>
      </c>
      <c r="G62" s="39">
        <v>14867</v>
      </c>
      <c r="H62" s="41"/>
      <c r="I62" s="39">
        <v>0.84</v>
      </c>
      <c r="J62" s="57">
        <f t="shared" si="4"/>
        <v>40999.450766399998</v>
      </c>
    </row>
    <row r="63" spans="1:10" s="8" customFormat="1" ht="12.75">
      <c r="A63" s="12"/>
      <c r="B63" s="38" t="s">
        <v>87</v>
      </c>
      <c r="C63" s="51">
        <v>25.8</v>
      </c>
      <c r="D63" s="39">
        <f t="shared" si="5"/>
        <v>245243.68</v>
      </c>
      <c r="E63" s="39">
        <v>170403.3</v>
      </c>
      <c r="F63" s="39">
        <v>28543.38</v>
      </c>
      <c r="G63" s="39">
        <v>46297</v>
      </c>
      <c r="H63" s="41"/>
      <c r="I63" s="39">
        <v>0.84</v>
      </c>
      <c r="J63" s="57">
        <f t="shared" si="4"/>
        <v>134315.0586624</v>
      </c>
    </row>
    <row r="64" spans="1:10" s="8" customFormat="1" ht="12.75">
      <c r="A64" s="38"/>
      <c r="B64" s="38"/>
      <c r="C64" s="22"/>
      <c r="D64" s="39">
        <f t="shared" si="5"/>
        <v>5860.84</v>
      </c>
      <c r="E64" s="57"/>
      <c r="F64" s="57"/>
      <c r="G64" s="57">
        <v>5860.84</v>
      </c>
      <c r="H64" s="52"/>
      <c r="I64" s="39">
        <v>0.84</v>
      </c>
      <c r="J64" s="57">
        <f>D64*(1+H64/100)*0.652*I64-17.45</f>
        <v>3192.4148512000002</v>
      </c>
    </row>
    <row r="65" spans="1:10" s="8" customFormat="1" ht="12.75">
      <c r="A65" s="537" t="s">
        <v>20</v>
      </c>
      <c r="B65" s="538"/>
      <c r="C65" s="53">
        <f>C63+C62+C61+C60</f>
        <v>33.299999999999997</v>
      </c>
      <c r="D65" s="55"/>
      <c r="E65" s="15" t="s">
        <v>21</v>
      </c>
      <c r="F65" s="15" t="s">
        <v>21</v>
      </c>
      <c r="G65" s="15" t="s">
        <v>21</v>
      </c>
      <c r="H65" s="17" t="s">
        <v>21</v>
      </c>
      <c r="I65" s="17"/>
      <c r="J65" s="57">
        <f>SUM(J60:J64)</f>
        <v>188100.552688</v>
      </c>
    </row>
    <row r="66" spans="1:10" s="8" customFormat="1" ht="12.75"/>
    <row r="67" spans="1:10" s="8" customFormat="1" ht="12.75"/>
    <row r="68" spans="1:10" s="8" customFormat="1">
      <c r="A68" s="547" t="s">
        <v>123</v>
      </c>
      <c r="B68" s="547"/>
      <c r="C68" s="547"/>
      <c r="D68" s="547"/>
      <c r="E68" s="547"/>
      <c r="F68" s="547"/>
      <c r="G68" s="547"/>
      <c r="H68" s="547"/>
      <c r="I68" s="547"/>
      <c r="J68" s="547"/>
    </row>
    <row r="69" spans="1:10" s="8" customFormat="1" ht="12.75"/>
    <row r="70" spans="1:10" s="8" customFormat="1">
      <c r="A70" s="98" t="s">
        <v>18</v>
      </c>
      <c r="B70" s="5"/>
      <c r="C70" s="548" t="s">
        <v>82</v>
      </c>
      <c r="D70" s="548"/>
      <c r="E70" s="548"/>
      <c r="F70" s="548"/>
      <c r="G70" s="548"/>
      <c r="H70" s="548"/>
      <c r="I70" s="548"/>
      <c r="J70" s="548"/>
    </row>
    <row r="71" spans="1:10" s="8" customFormat="1" ht="12.75">
      <c r="A71" s="7"/>
      <c r="B71" s="9"/>
      <c r="C71" s="10"/>
      <c r="D71" s="10"/>
      <c r="E71" s="10"/>
      <c r="F71" s="10"/>
      <c r="G71" s="10"/>
      <c r="H71" s="10"/>
      <c r="I71" s="10"/>
      <c r="J71" s="10"/>
    </row>
    <row r="72" spans="1:10" s="8" customFormat="1" ht="47.25" customHeight="1">
      <c r="A72" s="98" t="s">
        <v>19</v>
      </c>
      <c r="B72" s="5"/>
      <c r="C72" s="556" t="s">
        <v>124</v>
      </c>
      <c r="D72" s="556"/>
      <c r="E72" s="556"/>
      <c r="F72" s="556"/>
      <c r="G72" s="556"/>
      <c r="H72" s="556"/>
      <c r="I72" s="556"/>
      <c r="J72" s="556"/>
    </row>
    <row r="73" spans="1:10" s="8" customFormat="1">
      <c r="A73" s="5"/>
      <c r="B73" s="5"/>
      <c r="C73" s="5"/>
      <c r="D73" s="5"/>
      <c r="E73" s="5"/>
      <c r="F73" s="5"/>
      <c r="G73" s="5"/>
      <c r="H73" s="5"/>
      <c r="I73" s="5"/>
      <c r="J73" s="5"/>
    </row>
    <row r="74" spans="1:10" s="8" customFormat="1" ht="12.75"/>
    <row r="75" spans="1:10" s="8" customFormat="1" ht="12.75">
      <c r="A75" s="539" t="s">
        <v>23</v>
      </c>
      <c r="B75" s="542" t="s">
        <v>22</v>
      </c>
      <c r="C75" s="542" t="s">
        <v>24</v>
      </c>
      <c r="D75" s="545" t="s">
        <v>112</v>
      </c>
      <c r="E75" s="546"/>
      <c r="F75" s="546"/>
      <c r="G75" s="546"/>
      <c r="H75" s="542" t="s">
        <v>28</v>
      </c>
      <c r="I75" s="550" t="s">
        <v>88</v>
      </c>
      <c r="J75" s="542" t="s">
        <v>100</v>
      </c>
    </row>
    <row r="76" spans="1:10" s="8" customFormat="1" ht="12.75">
      <c r="A76" s="540"/>
      <c r="B76" s="543"/>
      <c r="C76" s="543"/>
      <c r="D76" s="539" t="s">
        <v>4</v>
      </c>
      <c r="E76" s="545" t="s">
        <v>2</v>
      </c>
      <c r="F76" s="546"/>
      <c r="G76" s="553"/>
      <c r="H76" s="543"/>
      <c r="I76" s="551"/>
      <c r="J76" s="543"/>
    </row>
    <row r="77" spans="1:10" s="8" customFormat="1" ht="38.25">
      <c r="A77" s="541"/>
      <c r="B77" s="544"/>
      <c r="C77" s="544"/>
      <c r="D77" s="541"/>
      <c r="E77" s="20" t="s">
        <v>25</v>
      </c>
      <c r="F77" s="20" t="s">
        <v>26</v>
      </c>
      <c r="G77" s="20" t="s">
        <v>27</v>
      </c>
      <c r="H77" s="544"/>
      <c r="I77" s="552"/>
      <c r="J77" s="544"/>
    </row>
    <row r="78" spans="1:10" s="8" customFormat="1" ht="12.75">
      <c r="A78" s="96">
        <v>1</v>
      </c>
      <c r="B78" s="96">
        <v>2</v>
      </c>
      <c r="C78" s="96">
        <v>3</v>
      </c>
      <c r="D78" s="96">
        <v>4</v>
      </c>
      <c r="E78" s="96">
        <v>5</v>
      </c>
      <c r="F78" s="96">
        <v>6</v>
      </c>
      <c r="G78" s="96">
        <v>7</v>
      </c>
      <c r="H78" s="96">
        <v>8</v>
      </c>
      <c r="I78" s="96"/>
      <c r="J78" s="37">
        <v>10</v>
      </c>
    </row>
    <row r="79" spans="1:10" s="8" customFormat="1" ht="12.75">
      <c r="A79" s="12"/>
      <c r="B79" s="38" t="s">
        <v>84</v>
      </c>
      <c r="C79" s="39">
        <v>1</v>
      </c>
      <c r="D79" s="39">
        <f>E79+F79+G79</f>
        <v>722.49865359478963</v>
      </c>
      <c r="E79" s="39"/>
      <c r="F79" s="39"/>
      <c r="G79" s="39">
        <f>207718.362908502*0.04/11.5</f>
        <v>722.49865359478963</v>
      </c>
      <c r="H79" s="39"/>
      <c r="I79" s="39">
        <v>0.54633439524121419</v>
      </c>
      <c r="J79" s="102">
        <f>D79*(1+H79/100)*11.5*I79</f>
        <v>4539.34744720446</v>
      </c>
    </row>
    <row r="80" spans="1:10" s="8" customFormat="1" ht="12.75">
      <c r="A80" s="12"/>
      <c r="B80" s="38" t="s">
        <v>85</v>
      </c>
      <c r="C80" s="39"/>
      <c r="D80" s="39">
        <f t="shared" ref="D80:D82" si="6">E80+F80+G80</f>
        <v>0</v>
      </c>
      <c r="E80" s="39"/>
      <c r="F80" s="39"/>
      <c r="G80" s="39">
        <v>0</v>
      </c>
      <c r="H80" s="40"/>
      <c r="I80" s="39">
        <v>0.54633439524121419</v>
      </c>
      <c r="J80" s="102">
        <f t="shared" ref="J80:J81" si="7">D80*(1+H80/100)*11.5*I80</f>
        <v>0</v>
      </c>
    </row>
    <row r="81" spans="1:10" s="8" customFormat="1" ht="12.75">
      <c r="A81" s="12"/>
      <c r="B81" s="38" t="s">
        <v>86</v>
      </c>
      <c r="C81" s="39">
        <v>6.5</v>
      </c>
      <c r="D81" s="39">
        <f t="shared" si="6"/>
        <v>2186.4670232596904</v>
      </c>
      <c r="E81" s="39"/>
      <c r="F81" s="39"/>
      <c r="G81" s="39">
        <f>628609.269187161*0.04/11.5</f>
        <v>2186.4670232596904</v>
      </c>
      <c r="H81" s="41"/>
      <c r="I81" s="39">
        <v>0.54633439524121419</v>
      </c>
      <c r="J81" s="102">
        <f t="shared" si="7"/>
        <v>13737.23459697557</v>
      </c>
    </row>
    <row r="82" spans="1:10" s="8" customFormat="1" ht="12.75">
      <c r="A82" s="12"/>
      <c r="B82" s="38" t="s">
        <v>87</v>
      </c>
      <c r="C82" s="39">
        <f>43.55-4-5-8.75</f>
        <v>25.799999999999997</v>
      </c>
      <c r="D82" s="39">
        <f t="shared" si="6"/>
        <v>10115.3020436112</v>
      </c>
      <c r="E82" s="39"/>
      <c r="F82" s="39"/>
      <c r="G82" s="39">
        <f>2908149.33753822*0.04/11.5</f>
        <v>10115.3020436112</v>
      </c>
      <c r="H82" s="41"/>
      <c r="I82" s="39">
        <v>0.54633439524121419</v>
      </c>
      <c r="J82" s="102">
        <f>D82*(1+H82/100)*11.5*I82-0.03</f>
        <v>63552.850383803248</v>
      </c>
    </row>
    <row r="83" spans="1:10" s="8" customFormat="1" ht="12.75">
      <c r="A83" s="38"/>
      <c r="B83" s="38"/>
      <c r="C83" s="102"/>
      <c r="D83" s="39">
        <f t="shared" ref="D83" si="8">E83+F83+G83</f>
        <v>13756.51</v>
      </c>
      <c r="E83" s="102"/>
      <c r="F83" s="102"/>
      <c r="G83" s="102">
        <v>13756.51</v>
      </c>
      <c r="H83" s="52"/>
      <c r="I83" s="39">
        <v>0.54633439524121419</v>
      </c>
      <c r="J83" s="102">
        <f>D83*(1+H83/100)*11.5*I83+0.03</f>
        <v>86430.057572016725</v>
      </c>
    </row>
    <row r="84" spans="1:10" s="8" customFormat="1" ht="12.75">
      <c r="A84" s="537" t="s">
        <v>20</v>
      </c>
      <c r="B84" s="538"/>
      <c r="C84" s="85">
        <f>C82+C81+C80+C79</f>
        <v>33.299999999999997</v>
      </c>
      <c r="D84" s="97"/>
      <c r="E84" s="15" t="s">
        <v>21</v>
      </c>
      <c r="F84" s="15" t="s">
        <v>21</v>
      </c>
      <c r="G84" s="15" t="s">
        <v>21</v>
      </c>
      <c r="H84" s="17" t="s">
        <v>21</v>
      </c>
      <c r="I84" s="17"/>
      <c r="J84" s="102">
        <f>SUM(J79:J83)</f>
        <v>168259.49</v>
      </c>
    </row>
    <row r="85" spans="1:10" s="8" customFormat="1" ht="12.75"/>
    <row r="86" spans="1:10" s="8" customFormat="1">
      <c r="A86" s="547" t="s">
        <v>125</v>
      </c>
      <c r="B86" s="547"/>
      <c r="C86" s="547"/>
      <c r="D86" s="547"/>
      <c r="E86" s="547"/>
      <c r="F86" s="547"/>
      <c r="G86" s="547"/>
      <c r="H86" s="547"/>
      <c r="I86" s="547"/>
      <c r="J86" s="547"/>
    </row>
    <row r="87" spans="1:10" s="8" customFormat="1" ht="12.75"/>
    <row r="88" spans="1:10" s="8" customFormat="1">
      <c r="A88" s="554" t="s">
        <v>18</v>
      </c>
      <c r="B88" s="554"/>
      <c r="C88" s="548" t="s">
        <v>82</v>
      </c>
      <c r="D88" s="548"/>
      <c r="E88" s="548"/>
      <c r="F88" s="548"/>
      <c r="G88" s="548"/>
      <c r="H88" s="548"/>
      <c r="I88" s="548"/>
      <c r="J88" s="548"/>
    </row>
    <row r="89" spans="1:10" s="8" customFormat="1" ht="12.75">
      <c r="A89" s="7"/>
      <c r="B89" s="9"/>
      <c r="C89" s="10"/>
      <c r="D89" s="10"/>
      <c r="E89" s="10"/>
      <c r="F89" s="10"/>
      <c r="G89" s="10"/>
      <c r="H89" s="10"/>
      <c r="I89" s="10"/>
      <c r="J89" s="10"/>
    </row>
    <row r="90" spans="1:10" s="8" customFormat="1" ht="45.75" customHeight="1">
      <c r="A90" s="554" t="s">
        <v>19</v>
      </c>
      <c r="B90" s="554"/>
      <c r="C90" s="554"/>
      <c r="D90" s="556" t="s">
        <v>130</v>
      </c>
      <c r="E90" s="556"/>
      <c r="F90" s="556"/>
      <c r="G90" s="556"/>
      <c r="H90" s="556"/>
      <c r="I90" s="556"/>
      <c r="J90" s="556"/>
    </row>
    <row r="91" spans="1:10" s="8" customFormat="1">
      <c r="A91" s="5"/>
      <c r="B91" s="5"/>
      <c r="C91" s="5"/>
      <c r="D91" s="5"/>
      <c r="E91" s="5"/>
      <c r="F91" s="5"/>
      <c r="G91" s="5"/>
      <c r="H91" s="5"/>
      <c r="I91" s="5"/>
      <c r="J91" s="5"/>
    </row>
    <row r="92" spans="1:10" s="8" customFormat="1" ht="12.75"/>
    <row r="93" spans="1:10" s="8" customFormat="1" ht="12.75">
      <c r="A93" s="539" t="s">
        <v>23</v>
      </c>
      <c r="B93" s="542" t="s">
        <v>22</v>
      </c>
      <c r="C93" s="542" t="s">
        <v>24</v>
      </c>
      <c r="D93" s="545" t="s">
        <v>112</v>
      </c>
      <c r="E93" s="546"/>
      <c r="F93" s="546"/>
      <c r="G93" s="546"/>
      <c r="H93" s="542" t="s">
        <v>28</v>
      </c>
      <c r="I93" s="550" t="s">
        <v>88</v>
      </c>
      <c r="J93" s="555" t="s">
        <v>100</v>
      </c>
    </row>
    <row r="94" spans="1:10" s="8" customFormat="1" ht="12.75">
      <c r="A94" s="540"/>
      <c r="B94" s="543"/>
      <c r="C94" s="543"/>
      <c r="D94" s="539" t="s">
        <v>4</v>
      </c>
      <c r="E94" s="545" t="s">
        <v>2</v>
      </c>
      <c r="F94" s="546"/>
      <c r="G94" s="546"/>
      <c r="H94" s="543"/>
      <c r="I94" s="551"/>
      <c r="J94" s="555"/>
    </row>
    <row r="95" spans="1:10" s="8" customFormat="1" ht="38.25">
      <c r="A95" s="541"/>
      <c r="B95" s="544"/>
      <c r="C95" s="544"/>
      <c r="D95" s="541"/>
      <c r="E95" s="20" t="s">
        <v>25</v>
      </c>
      <c r="F95" s="20" t="s">
        <v>26</v>
      </c>
      <c r="G95" s="20" t="s">
        <v>27</v>
      </c>
      <c r="H95" s="544"/>
      <c r="I95" s="552"/>
      <c r="J95" s="555"/>
    </row>
    <row r="96" spans="1:10" s="8" customFormat="1" ht="12.75">
      <c r="A96" s="96">
        <v>1</v>
      </c>
      <c r="B96" s="96">
        <v>2</v>
      </c>
      <c r="C96" s="96">
        <v>3</v>
      </c>
      <c r="D96" s="96">
        <v>4</v>
      </c>
      <c r="E96" s="96">
        <v>5</v>
      </c>
      <c r="F96" s="96">
        <v>6</v>
      </c>
      <c r="G96" s="96">
        <v>7</v>
      </c>
      <c r="H96" s="96">
        <v>8</v>
      </c>
      <c r="I96" s="96"/>
      <c r="J96" s="37">
        <v>10</v>
      </c>
    </row>
    <row r="97" spans="1:10" s="8" customFormat="1" ht="12.75">
      <c r="A97" s="38"/>
      <c r="B97" s="38" t="s">
        <v>84</v>
      </c>
      <c r="C97" s="39">
        <v>3</v>
      </c>
      <c r="D97" s="39">
        <f>E97+F97+G97</f>
        <v>61001.93</v>
      </c>
      <c r="E97" s="39">
        <v>42520</v>
      </c>
      <c r="F97" s="39"/>
      <c r="G97" s="39">
        <v>18481.93</v>
      </c>
      <c r="H97" s="39"/>
      <c r="I97" s="39">
        <v>1.5459904845724752E-2</v>
      </c>
      <c r="J97" s="102">
        <f>D97*(1+H97/100)*12*I97</f>
        <v>11317.008398466745</v>
      </c>
    </row>
    <row r="98" spans="1:10" s="8" customFormat="1" ht="12.75">
      <c r="A98" s="38"/>
      <c r="B98" s="38" t="s">
        <v>85</v>
      </c>
      <c r="C98" s="39">
        <v>41.25</v>
      </c>
      <c r="D98" s="39">
        <f>E98+F98+G98</f>
        <v>327011.18</v>
      </c>
      <c r="E98" s="39">
        <v>188023</v>
      </c>
      <c r="F98" s="39"/>
      <c r="G98" s="39">
        <v>138988.18</v>
      </c>
      <c r="H98" s="40"/>
      <c r="I98" s="39">
        <v>1.5459904845724752E-2</v>
      </c>
      <c r="J98" s="192">
        <f t="shared" ref="J98:J99" si="9">D98*(1+H98/100)*12*I98</f>
        <v>60666.740715458036</v>
      </c>
    </row>
    <row r="99" spans="1:10" s="8" customFormat="1" ht="12.75">
      <c r="A99" s="38"/>
      <c r="B99" s="38" t="s">
        <v>86</v>
      </c>
      <c r="C99" s="39">
        <v>22.5</v>
      </c>
      <c r="D99" s="39">
        <f>G99+F99+E99</f>
        <v>55979.25</v>
      </c>
      <c r="E99" s="39">
        <v>26252</v>
      </c>
      <c r="F99" s="39"/>
      <c r="G99" s="39">
        <v>29727.25</v>
      </c>
      <c r="H99" s="41"/>
      <c r="I99" s="39">
        <v>1.5459904845724752E-2</v>
      </c>
      <c r="J99" s="192">
        <f t="shared" si="9"/>
        <v>10385.206540020448</v>
      </c>
    </row>
    <row r="100" spans="1:10" s="8" customFormat="1" ht="12.75">
      <c r="A100" s="38"/>
      <c r="B100" s="38" t="s">
        <v>87</v>
      </c>
      <c r="C100" s="39">
        <v>22.05</v>
      </c>
      <c r="D100" s="39">
        <f t="shared" ref="D100:D101" si="10">E100+F100+G100</f>
        <v>148435.94</v>
      </c>
      <c r="E100" s="39">
        <v>97318</v>
      </c>
      <c r="F100" s="39"/>
      <c r="G100" s="39">
        <v>51117.94</v>
      </c>
      <c r="H100" s="41"/>
      <c r="I100" s="39">
        <v>1.5459904845724752E-2</v>
      </c>
      <c r="J100" s="102">
        <f>D100*(1+H100/100)*12*I100-0.03</f>
        <v>27537.636097028506</v>
      </c>
    </row>
    <row r="101" spans="1:10" s="8" customFormat="1" ht="12.75">
      <c r="A101" s="38"/>
      <c r="B101" s="38"/>
      <c r="C101" s="22"/>
      <c r="D101" s="39">
        <f t="shared" si="10"/>
        <v>11794.75</v>
      </c>
      <c r="E101" s="102"/>
      <c r="F101" s="102"/>
      <c r="G101" s="102">
        <v>11794.75</v>
      </c>
      <c r="H101" s="52"/>
      <c r="I101" s="39">
        <v>1.5459904845724752E-2</v>
      </c>
      <c r="J101" s="102">
        <f>D101*(1+H101/100)*12*I101+0.03</f>
        <v>2188.1785521493443</v>
      </c>
    </row>
    <row r="102" spans="1:10" s="8" customFormat="1" ht="12.75">
      <c r="A102" s="537" t="s">
        <v>20</v>
      </c>
      <c r="B102" s="538"/>
      <c r="C102" s="85">
        <f>C100+C98+C97+C99</f>
        <v>88.8</v>
      </c>
      <c r="D102" s="97"/>
      <c r="E102" s="15" t="s">
        <v>21</v>
      </c>
      <c r="F102" s="15" t="s">
        <v>21</v>
      </c>
      <c r="G102" s="15" t="s">
        <v>21</v>
      </c>
      <c r="H102" s="17" t="s">
        <v>21</v>
      </c>
      <c r="I102" s="17"/>
      <c r="J102" s="102">
        <f>SUM(J97:J101)</f>
        <v>112094.77030312308</v>
      </c>
    </row>
    <row r="103" spans="1:10" s="8" customFormat="1" ht="12.75"/>
    <row r="104" spans="1:10" s="8" customFormat="1" ht="12.75"/>
    <row r="105" spans="1:10" s="8" customFormat="1" ht="12.75"/>
    <row r="106" spans="1:10" s="8" customFormat="1" ht="12.75"/>
    <row r="107" spans="1:10" s="8" customFormat="1" ht="12.75"/>
    <row r="108" spans="1:10" s="8" customFormat="1" ht="12.75"/>
    <row r="109" spans="1:10" s="8" customFormat="1" ht="12.75"/>
    <row r="110" spans="1:10" s="8" customFormat="1" ht="12.75"/>
    <row r="111" spans="1:10" s="8" customFormat="1" ht="12.75"/>
    <row r="112" spans="1:10" s="8" customFormat="1" ht="12.75"/>
    <row r="113" s="8" customFormat="1" ht="12.75"/>
    <row r="114" s="8" customFormat="1" ht="12.75"/>
    <row r="115" s="8" customFormat="1" ht="12.75"/>
    <row r="116" s="8" customFormat="1" ht="12.75"/>
    <row r="117" s="8" customFormat="1" ht="12.75"/>
    <row r="118" s="8" customFormat="1" ht="12.75"/>
    <row r="119" s="8" customFormat="1" ht="12.75"/>
    <row r="120" s="8" customFormat="1" ht="12.75"/>
    <row r="121" s="8" customFormat="1" ht="12.75"/>
    <row r="122" s="8" customFormat="1" ht="12.75"/>
    <row r="123" s="8" customFormat="1" ht="12.75"/>
    <row r="124" s="8" customFormat="1" ht="12.75"/>
    <row r="125" s="8" customFormat="1" ht="12.75"/>
    <row r="126" s="8" customFormat="1" ht="12.75"/>
    <row r="127" s="8" customFormat="1" ht="12.75"/>
    <row r="128" s="8" customFormat="1" ht="12.75"/>
    <row r="129" s="8" customFormat="1" ht="12.75"/>
    <row r="130" s="8" customFormat="1" ht="12.75"/>
    <row r="131" s="8" customFormat="1" ht="12.75"/>
    <row r="132" s="8" customFormat="1" ht="12.75"/>
    <row r="133" s="8" customFormat="1" ht="12.75"/>
    <row r="134" s="8" customFormat="1" ht="12.75"/>
    <row r="135" s="8" customFormat="1" ht="12.75"/>
    <row r="136" s="8" customFormat="1" ht="12.75"/>
    <row r="137" s="8" customFormat="1" ht="12.75"/>
    <row r="138" s="8" customFormat="1" ht="12.75"/>
    <row r="139" s="8" customFormat="1" ht="12.75"/>
    <row r="140" s="8" customFormat="1" ht="12.75"/>
    <row r="141" s="8" customFormat="1" ht="12.75"/>
    <row r="142" s="8" customFormat="1" ht="12.75"/>
    <row r="143" s="8" customFormat="1" ht="12.75"/>
    <row r="144" s="8" customFormat="1" ht="12.75"/>
    <row r="145" s="8" customFormat="1" ht="12.75"/>
    <row r="146" s="8" customFormat="1" ht="12.75"/>
    <row r="147" s="8" customFormat="1" ht="12.75"/>
    <row r="148" s="8" customFormat="1" ht="12.75"/>
    <row r="149" s="8" customFormat="1" ht="12.75"/>
    <row r="150" s="8" customFormat="1" ht="12.75"/>
    <row r="151" s="8" customFormat="1" ht="12.75"/>
    <row r="152" s="8" customFormat="1" ht="12.75"/>
    <row r="153" s="8" customFormat="1" ht="12.75"/>
    <row r="154" s="8" customFormat="1" ht="12.75"/>
    <row r="155" s="8" customFormat="1" ht="12.75"/>
    <row r="156" s="8" customFormat="1" ht="12.75"/>
    <row r="157" s="8" customFormat="1" ht="12.75"/>
    <row r="158" s="8" customFormat="1" ht="12.75"/>
    <row r="159" s="8" customFormat="1" ht="12.75"/>
  </sheetData>
  <mergeCells count="70">
    <mergeCell ref="I93:I95"/>
    <mergeCell ref="J93:J95"/>
    <mergeCell ref="D94:D95"/>
    <mergeCell ref="E94:G94"/>
    <mergeCell ref="A102:B102"/>
    <mergeCell ref="A93:A95"/>
    <mergeCell ref="B93:B95"/>
    <mergeCell ref="C93:C95"/>
    <mergeCell ref="D93:G93"/>
    <mergeCell ref="H93:H95"/>
    <mergeCell ref="A84:B84"/>
    <mergeCell ref="A86:J86"/>
    <mergeCell ref="A88:B88"/>
    <mergeCell ref="C88:J88"/>
    <mergeCell ref="A90:C90"/>
    <mergeCell ref="D90:J90"/>
    <mergeCell ref="A68:J68"/>
    <mergeCell ref="C70:J70"/>
    <mergeCell ref="C72:J72"/>
    <mergeCell ref="A75:A77"/>
    <mergeCell ref="B75:B77"/>
    <mergeCell ref="C75:C77"/>
    <mergeCell ref="D75:G75"/>
    <mergeCell ref="H75:H77"/>
    <mergeCell ref="I75:I77"/>
    <mergeCell ref="J75:J77"/>
    <mergeCell ref="D76:D77"/>
    <mergeCell ref="E76:G76"/>
    <mergeCell ref="C53:J53"/>
    <mergeCell ref="C51:J51"/>
    <mergeCell ref="A49:J49"/>
    <mergeCell ref="J56:J58"/>
    <mergeCell ref="D57:D58"/>
    <mergeCell ref="E57:G57"/>
    <mergeCell ref="H56:H58"/>
    <mergeCell ref="I56:I58"/>
    <mergeCell ref="A65:B65"/>
    <mergeCell ref="A56:A58"/>
    <mergeCell ref="B56:B58"/>
    <mergeCell ref="C56:C58"/>
    <mergeCell ref="D56:G56"/>
    <mergeCell ref="A25:B25"/>
    <mergeCell ref="A13:C13"/>
    <mergeCell ref="I16:I18"/>
    <mergeCell ref="D13:J13"/>
    <mergeCell ref="J16:J18"/>
    <mergeCell ref="E17:G17"/>
    <mergeCell ref="A7:J7"/>
    <mergeCell ref="A9:J9"/>
    <mergeCell ref="C11:J11"/>
    <mergeCell ref="D16:G16"/>
    <mergeCell ref="A11:B11"/>
    <mergeCell ref="A16:A18"/>
    <mergeCell ref="B16:B18"/>
    <mergeCell ref="C16:C18"/>
    <mergeCell ref="D17:D18"/>
    <mergeCell ref="H16:H18"/>
    <mergeCell ref="A30:J30"/>
    <mergeCell ref="C32:J32"/>
    <mergeCell ref="C34:J34"/>
    <mergeCell ref="H37:H39"/>
    <mergeCell ref="I37:I39"/>
    <mergeCell ref="J37:J39"/>
    <mergeCell ref="D38:D39"/>
    <mergeCell ref="E38:G38"/>
    <mergeCell ref="A46:B46"/>
    <mergeCell ref="A37:A39"/>
    <mergeCell ref="B37:B39"/>
    <mergeCell ref="C37:C39"/>
    <mergeCell ref="D37:G37"/>
  </mergeCells>
  <pageMargins left="0" right="0" top="0" bottom="0"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dimension ref="A1:I8"/>
  <sheetViews>
    <sheetView zoomScaleNormal="100" workbookViewId="0">
      <selection activeCell="E7" sqref="E7"/>
    </sheetView>
  </sheetViews>
  <sheetFormatPr defaultRowHeight="15"/>
  <cols>
    <col min="2" max="2" width="19.140625" customWidth="1"/>
    <col min="3" max="3" width="15.140625" customWidth="1"/>
    <col min="4" max="4" width="20.85546875" customWidth="1"/>
    <col min="5" max="5" width="17.5703125" customWidth="1"/>
    <col min="6" max="6" width="19" customWidth="1"/>
  </cols>
  <sheetData>
    <row r="1" spans="1:9" ht="15.75">
      <c r="A1" s="547" t="s">
        <v>104</v>
      </c>
      <c r="B1" s="547"/>
      <c r="C1" s="547"/>
      <c r="D1" s="547"/>
      <c r="E1" s="547"/>
      <c r="F1" s="547"/>
    </row>
    <row r="2" spans="1:9" s="5" customFormat="1" ht="15.75">
      <c r="A2" s="554" t="s">
        <v>18</v>
      </c>
      <c r="B2" s="554"/>
      <c r="C2" s="548" t="s">
        <v>89</v>
      </c>
      <c r="D2" s="548"/>
      <c r="E2" s="548"/>
      <c r="F2" s="548"/>
      <c r="G2" s="42"/>
      <c r="H2" s="42"/>
      <c r="I2" s="42"/>
    </row>
    <row r="3" spans="1:9" s="9" customFormat="1" ht="9.75">
      <c r="A3" s="7"/>
      <c r="C3" s="10"/>
      <c r="D3" s="10"/>
      <c r="E3" s="10"/>
      <c r="F3" s="10"/>
      <c r="G3" s="10"/>
      <c r="H3" s="10"/>
      <c r="I3" s="10"/>
    </row>
    <row r="4" spans="1:9" ht="51">
      <c r="A4" s="11" t="s">
        <v>23</v>
      </c>
      <c r="B4" s="20" t="s">
        <v>29</v>
      </c>
      <c r="C4" s="20" t="s">
        <v>31</v>
      </c>
      <c r="D4" s="20" t="s">
        <v>32</v>
      </c>
      <c r="E4" s="20" t="s">
        <v>33</v>
      </c>
      <c r="F4" s="24" t="s">
        <v>34</v>
      </c>
    </row>
    <row r="5" spans="1:9">
      <c r="A5" s="19">
        <v>1</v>
      </c>
      <c r="B5" s="19">
        <v>2</v>
      </c>
      <c r="C5" s="19">
        <v>3</v>
      </c>
      <c r="D5" s="19">
        <v>4</v>
      </c>
      <c r="E5" s="19">
        <v>5</v>
      </c>
      <c r="F5" s="21">
        <v>6</v>
      </c>
    </row>
    <row r="6" spans="1:9" ht="26.25">
      <c r="A6" s="23">
        <v>1</v>
      </c>
      <c r="B6" s="44" t="s">
        <v>129</v>
      </c>
      <c r="C6" s="26">
        <v>1</v>
      </c>
      <c r="D6" s="26">
        <v>1</v>
      </c>
      <c r="E6" s="26">
        <v>0</v>
      </c>
      <c r="F6" s="25">
        <v>0</v>
      </c>
    </row>
    <row r="7" spans="1:9">
      <c r="A7" s="23"/>
      <c r="B7" s="23"/>
      <c r="C7" s="26"/>
      <c r="D7" s="26"/>
      <c r="E7" s="26"/>
      <c r="F7" s="25"/>
    </row>
    <row r="8" spans="1:9">
      <c r="A8" s="23"/>
      <c r="B8" s="14" t="s">
        <v>20</v>
      </c>
      <c r="C8" s="17" t="s">
        <v>21</v>
      </c>
      <c r="D8" s="17" t="s">
        <v>21</v>
      </c>
      <c r="E8" s="17" t="s">
        <v>21</v>
      </c>
      <c r="F8" s="108">
        <f>F6</f>
        <v>0</v>
      </c>
    </row>
  </sheetData>
  <mergeCells count="3">
    <mergeCell ref="A1:F1"/>
    <mergeCell ref="A2:B2"/>
    <mergeCell ref="C2:F2"/>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dimension ref="A1:K213"/>
  <sheetViews>
    <sheetView topLeftCell="A204" zoomScaleNormal="100" workbookViewId="0">
      <selection activeCell="A179" sqref="A179:F213"/>
    </sheetView>
  </sheetViews>
  <sheetFormatPr defaultColWidth="9.140625" defaultRowHeight="15"/>
  <cols>
    <col min="1" max="1" width="9.28515625" style="81" bestFit="1" customWidth="1"/>
    <col min="2" max="2" width="47.42578125" style="81" customWidth="1"/>
    <col min="3" max="3" width="16" style="81" customWidth="1"/>
    <col min="4" max="4" width="17.28515625" style="81" customWidth="1"/>
    <col min="5" max="5" width="14.5703125" style="86" customWidth="1"/>
    <col min="6" max="6" width="12.7109375" style="86" customWidth="1"/>
    <col min="7" max="7" width="2.140625" style="81" customWidth="1"/>
    <col min="8" max="8" width="0.85546875" style="81" customWidth="1"/>
    <col min="9" max="16384" width="9.140625" style="81"/>
  </cols>
  <sheetData>
    <row r="1" spans="1:8" ht="35.25" customHeight="1">
      <c r="A1" s="565" t="s">
        <v>105</v>
      </c>
      <c r="B1" s="565"/>
      <c r="C1" s="565"/>
      <c r="D1" s="565"/>
    </row>
    <row r="2" spans="1:8" ht="15.75">
      <c r="A2" s="547" t="s">
        <v>35</v>
      </c>
      <c r="B2" s="547"/>
      <c r="C2" s="547"/>
      <c r="D2" s="547"/>
    </row>
    <row r="3" spans="1:8" ht="15.75">
      <c r="A3" s="547" t="s">
        <v>36</v>
      </c>
      <c r="B3" s="547"/>
      <c r="C3" s="547"/>
      <c r="D3" s="547"/>
    </row>
    <row r="4" spans="1:8" s="5" customFormat="1" ht="15.75">
      <c r="A4" s="554" t="s">
        <v>18</v>
      </c>
      <c r="B4" s="554"/>
      <c r="C4" s="548" t="s">
        <v>90</v>
      </c>
      <c r="D4" s="548"/>
      <c r="E4" s="87"/>
      <c r="F4" s="87"/>
      <c r="G4" s="42"/>
      <c r="H4" s="42"/>
    </row>
    <row r="5" spans="1:8" s="9" customFormat="1" ht="20.25" customHeight="1">
      <c r="A5" s="67" t="s">
        <v>19</v>
      </c>
      <c r="B5" s="67"/>
      <c r="C5" s="43" t="s">
        <v>97</v>
      </c>
      <c r="D5" s="43"/>
      <c r="E5" s="88"/>
      <c r="F5" s="88"/>
      <c r="G5" s="43"/>
      <c r="H5" s="43"/>
    </row>
    <row r="6" spans="1:8">
      <c r="A6" s="9"/>
      <c r="B6" s="9"/>
      <c r="C6" s="9"/>
      <c r="D6" s="9"/>
    </row>
    <row r="7" spans="1:8" ht="51.75">
      <c r="A7" s="77" t="s">
        <v>23</v>
      </c>
      <c r="B7" s="77" t="s">
        <v>37</v>
      </c>
      <c r="C7" s="32" t="s">
        <v>63</v>
      </c>
      <c r="D7" s="76" t="s">
        <v>64</v>
      </c>
      <c r="E7" s="83" t="s">
        <v>88</v>
      </c>
      <c r="F7" s="84" t="s">
        <v>119</v>
      </c>
    </row>
    <row r="8" spans="1:8" s="82" customFormat="1">
      <c r="A8" s="33">
        <v>1</v>
      </c>
      <c r="B8" s="33">
        <v>2</v>
      </c>
      <c r="C8" s="34">
        <v>3</v>
      </c>
      <c r="D8" s="35">
        <v>4</v>
      </c>
      <c r="E8" s="34">
        <v>5</v>
      </c>
      <c r="F8" s="35">
        <v>6</v>
      </c>
    </row>
    <row r="9" spans="1:8" s="82" customFormat="1">
      <c r="A9" s="33"/>
      <c r="B9" s="33"/>
      <c r="C9" s="34"/>
      <c r="D9" s="35"/>
      <c r="E9" s="89"/>
      <c r="F9" s="90"/>
    </row>
    <row r="10" spans="1:8">
      <c r="A10" s="15">
        <v>1</v>
      </c>
      <c r="B10" s="12" t="s">
        <v>38</v>
      </c>
      <c r="C10" s="74" t="s">
        <v>21</v>
      </c>
      <c r="D10" s="36"/>
      <c r="E10" s="91"/>
      <c r="F10" s="92"/>
    </row>
    <row r="11" spans="1:8">
      <c r="A11" s="562" t="s">
        <v>39</v>
      </c>
      <c r="B11" s="27" t="s">
        <v>2</v>
      </c>
      <c r="C11" s="79"/>
      <c r="D11" s="79"/>
      <c r="E11" s="91"/>
      <c r="F11" s="92"/>
    </row>
    <row r="12" spans="1:8">
      <c r="A12" s="564"/>
      <c r="B12" s="28" t="s">
        <v>40</v>
      </c>
      <c r="C12" s="81">
        <v>13677448.741721854</v>
      </c>
      <c r="D12" s="79">
        <f>C12*0.22</f>
        <v>3009038.7231788076</v>
      </c>
      <c r="E12" s="93">
        <v>1</v>
      </c>
      <c r="F12" s="92">
        <f>D12*E12</f>
        <v>3009038.7231788076</v>
      </c>
    </row>
    <row r="13" spans="1:8">
      <c r="A13" s="15" t="s">
        <v>41</v>
      </c>
      <c r="B13" s="29" t="s">
        <v>42</v>
      </c>
      <c r="C13" s="78"/>
      <c r="D13" s="78"/>
      <c r="E13" s="91"/>
      <c r="F13" s="92"/>
    </row>
    <row r="14" spans="1:8">
      <c r="A14" s="562" t="s">
        <v>43</v>
      </c>
      <c r="B14" s="27" t="s">
        <v>44</v>
      </c>
      <c r="C14" s="79"/>
      <c r="D14" s="79"/>
      <c r="E14" s="91"/>
      <c r="F14" s="92"/>
    </row>
    <row r="15" spans="1:8">
      <c r="A15" s="564"/>
      <c r="B15" s="28" t="s">
        <v>45</v>
      </c>
      <c r="C15" s="79"/>
      <c r="D15" s="79"/>
      <c r="E15" s="91"/>
      <c r="F15" s="92"/>
    </row>
    <row r="16" spans="1:8">
      <c r="A16" s="562">
        <v>2</v>
      </c>
      <c r="B16" s="30" t="s">
        <v>46</v>
      </c>
      <c r="C16" s="566" t="s">
        <v>21</v>
      </c>
      <c r="D16" s="561"/>
      <c r="E16" s="557"/>
      <c r="F16" s="559"/>
    </row>
    <row r="17" spans="1:10">
      <c r="A17" s="564"/>
      <c r="B17" s="23" t="s">
        <v>47</v>
      </c>
      <c r="C17" s="566"/>
      <c r="D17" s="561"/>
      <c r="E17" s="558"/>
      <c r="F17" s="560"/>
    </row>
    <row r="18" spans="1:10">
      <c r="A18" s="562" t="s">
        <v>48</v>
      </c>
      <c r="B18" s="27" t="s">
        <v>2</v>
      </c>
      <c r="C18" s="79"/>
      <c r="D18" s="79"/>
      <c r="E18" s="91"/>
      <c r="F18" s="92"/>
    </row>
    <row r="19" spans="1:10">
      <c r="A19" s="563"/>
      <c r="B19" s="31" t="s">
        <v>49</v>
      </c>
      <c r="C19" s="79"/>
      <c r="D19" s="79"/>
      <c r="E19" s="91"/>
      <c r="F19" s="92"/>
    </row>
    <row r="20" spans="1:10">
      <c r="A20" s="564"/>
      <c r="B20" s="28" t="s">
        <v>50</v>
      </c>
      <c r="C20" s="81">
        <v>13677448.741721854</v>
      </c>
      <c r="D20" s="79">
        <f>C20*0.029</f>
        <v>396646.01350993378</v>
      </c>
      <c r="E20" s="93">
        <v>1</v>
      </c>
      <c r="F20" s="92">
        <f>D20*E20</f>
        <v>396646.01350993378</v>
      </c>
    </row>
    <row r="21" spans="1:10">
      <c r="A21" s="562" t="s">
        <v>51</v>
      </c>
      <c r="B21" s="27" t="s">
        <v>52</v>
      </c>
      <c r="C21" s="79"/>
      <c r="D21" s="79"/>
      <c r="E21" s="91"/>
      <c r="F21" s="92"/>
    </row>
    <row r="22" spans="1:10">
      <c r="A22" s="564"/>
      <c r="B22" s="28" t="s">
        <v>53</v>
      </c>
      <c r="C22" s="79"/>
      <c r="D22" s="79"/>
      <c r="E22" s="91"/>
      <c r="F22" s="92"/>
    </row>
    <row r="23" spans="1:10">
      <c r="A23" s="562" t="s">
        <v>54</v>
      </c>
      <c r="B23" s="27" t="s">
        <v>55</v>
      </c>
      <c r="C23" s="79"/>
      <c r="D23" s="79"/>
      <c r="E23" s="91"/>
      <c r="F23" s="92"/>
      <c r="J23" s="105"/>
    </row>
    <row r="24" spans="1:10">
      <c r="A24" s="564"/>
      <c r="B24" s="28" t="s">
        <v>56</v>
      </c>
      <c r="C24" s="81">
        <v>13677448.741721854</v>
      </c>
      <c r="D24" s="79">
        <f>C24*0.002</f>
        <v>27354.897483443707</v>
      </c>
      <c r="E24" s="93">
        <v>1</v>
      </c>
      <c r="F24" s="92">
        <f>D24*E24</f>
        <v>27354.897483443707</v>
      </c>
    </row>
    <row r="25" spans="1:10">
      <c r="A25" s="562" t="s">
        <v>57</v>
      </c>
      <c r="B25" s="27" t="s">
        <v>55</v>
      </c>
      <c r="C25" s="79"/>
      <c r="D25" s="79"/>
      <c r="E25" s="91"/>
      <c r="F25" s="92"/>
    </row>
    <row r="26" spans="1:10" ht="16.5">
      <c r="A26" s="564"/>
      <c r="B26" s="28" t="s">
        <v>58</v>
      </c>
      <c r="C26" s="79"/>
      <c r="D26" s="79"/>
      <c r="E26" s="91"/>
      <c r="F26" s="92"/>
    </row>
    <row r="27" spans="1:10">
      <c r="A27" s="562" t="s">
        <v>59</v>
      </c>
      <c r="B27" s="27" t="s">
        <v>55</v>
      </c>
      <c r="C27" s="79"/>
      <c r="D27" s="79"/>
      <c r="E27" s="91"/>
      <c r="F27" s="92"/>
    </row>
    <row r="28" spans="1:10" ht="16.5">
      <c r="A28" s="564"/>
      <c r="B28" s="28" t="s">
        <v>58</v>
      </c>
      <c r="C28" s="79"/>
      <c r="D28" s="79"/>
      <c r="E28" s="91"/>
      <c r="F28" s="92"/>
    </row>
    <row r="29" spans="1:10">
      <c r="A29" s="562">
        <v>3</v>
      </c>
      <c r="B29" s="30" t="s">
        <v>60</v>
      </c>
      <c r="C29" s="79"/>
      <c r="D29" s="79"/>
      <c r="E29" s="91"/>
      <c r="F29" s="92"/>
    </row>
    <row r="30" spans="1:10">
      <c r="A30" s="564"/>
      <c r="B30" s="23" t="s">
        <v>61</v>
      </c>
      <c r="C30" s="81">
        <v>13677448.741721854</v>
      </c>
      <c r="D30" s="79">
        <f>C30*0.051</f>
        <v>697549.88582781446</v>
      </c>
      <c r="E30" s="93">
        <v>1</v>
      </c>
      <c r="F30" s="92">
        <f>D30*E30</f>
        <v>697549.88582781446</v>
      </c>
    </row>
    <row r="31" spans="1:10">
      <c r="A31" s="15"/>
      <c r="B31" s="75" t="s">
        <v>20</v>
      </c>
      <c r="C31" s="80" t="s">
        <v>21</v>
      </c>
      <c r="D31" s="78">
        <f>D12+D20+D24+D30+D9</f>
        <v>4130589.5199999996</v>
      </c>
      <c r="E31" s="78"/>
      <c r="F31" s="78">
        <f>F12+F20+F24+F30+F9</f>
        <v>4130589.5199999996</v>
      </c>
    </row>
    <row r="32" spans="1:10">
      <c r="A32" s="13"/>
      <c r="B32" s="13"/>
      <c r="C32" s="8"/>
      <c r="D32" s="8"/>
    </row>
    <row r="33" spans="1:8" ht="15" customHeight="1">
      <c r="A33" s="567" t="s">
        <v>62</v>
      </c>
      <c r="B33" s="567"/>
      <c r="C33" s="567"/>
      <c r="D33" s="567"/>
    </row>
    <row r="34" spans="1:8">
      <c r="A34" s="567"/>
      <c r="B34" s="567"/>
      <c r="C34" s="567"/>
      <c r="D34" s="567"/>
      <c r="F34" s="94"/>
    </row>
    <row r="35" spans="1:8">
      <c r="A35" s="567"/>
      <c r="B35" s="567"/>
      <c r="C35" s="567"/>
      <c r="D35" s="567"/>
    </row>
    <row r="36" spans="1:8" ht="15.75">
      <c r="A36" s="565" t="s">
        <v>120</v>
      </c>
      <c r="B36" s="565"/>
      <c r="C36" s="565"/>
      <c r="D36" s="565"/>
    </row>
    <row r="37" spans="1:8" ht="15.75">
      <c r="A37" s="547" t="s">
        <v>35</v>
      </c>
      <c r="B37" s="547"/>
      <c r="C37" s="547"/>
      <c r="D37" s="547"/>
    </row>
    <row r="38" spans="1:8" ht="15.75">
      <c r="A38" s="547" t="s">
        <v>36</v>
      </c>
      <c r="B38" s="547"/>
      <c r="C38" s="547"/>
      <c r="D38" s="547"/>
    </row>
    <row r="39" spans="1:8" ht="15.75">
      <c r="A39" s="554" t="s">
        <v>18</v>
      </c>
      <c r="B39" s="554"/>
      <c r="C39" s="548" t="s">
        <v>90</v>
      </c>
      <c r="D39" s="548"/>
      <c r="E39" s="87"/>
      <c r="F39" s="87"/>
      <c r="G39" s="42"/>
      <c r="H39" s="42"/>
    </row>
    <row r="40" spans="1:8" ht="15.75">
      <c r="A40" s="67" t="s">
        <v>19</v>
      </c>
      <c r="B40" s="67"/>
      <c r="C40" s="43" t="s">
        <v>121</v>
      </c>
      <c r="D40" s="43"/>
      <c r="E40" s="88"/>
      <c r="F40" s="88"/>
      <c r="G40" s="43"/>
      <c r="H40" s="43"/>
    </row>
    <row r="41" spans="1:8">
      <c r="A41" s="9"/>
      <c r="B41" s="9"/>
      <c r="C41" s="9"/>
      <c r="D41" s="9"/>
    </row>
    <row r="42" spans="1:8" ht="51.75">
      <c r="A42" s="77" t="s">
        <v>23</v>
      </c>
      <c r="B42" s="77" t="s">
        <v>37</v>
      </c>
      <c r="C42" s="32" t="s">
        <v>63</v>
      </c>
      <c r="D42" s="76" t="s">
        <v>64</v>
      </c>
      <c r="E42" s="83" t="s">
        <v>88</v>
      </c>
      <c r="F42" s="84" t="s">
        <v>119</v>
      </c>
    </row>
    <row r="43" spans="1:8">
      <c r="A43" s="33">
        <v>1</v>
      </c>
      <c r="B43" s="33">
        <v>2</v>
      </c>
      <c r="C43" s="34">
        <v>3</v>
      </c>
      <c r="D43" s="35">
        <v>4</v>
      </c>
      <c r="E43" s="34">
        <v>5</v>
      </c>
      <c r="F43" s="35">
        <v>6</v>
      </c>
      <c r="G43" s="82"/>
      <c r="H43" s="82"/>
    </row>
    <row r="44" spans="1:8">
      <c r="A44" s="33"/>
      <c r="B44" s="33"/>
      <c r="C44" s="34"/>
      <c r="D44" s="35"/>
      <c r="E44" s="89"/>
      <c r="F44" s="90"/>
      <c r="G44" s="82"/>
      <c r="H44" s="82"/>
    </row>
    <row r="45" spans="1:8">
      <c r="A45" s="15">
        <v>1</v>
      </c>
      <c r="B45" s="12" t="s">
        <v>38</v>
      </c>
      <c r="C45" s="74" t="s">
        <v>21</v>
      </c>
      <c r="D45" s="36"/>
      <c r="E45" s="91"/>
      <c r="F45" s="92"/>
    </row>
    <row r="46" spans="1:8">
      <c r="A46" s="562" t="s">
        <v>39</v>
      </c>
      <c r="B46" s="27" t="s">
        <v>2</v>
      </c>
      <c r="C46" s="79"/>
      <c r="D46" s="79"/>
      <c r="E46" s="91"/>
      <c r="F46" s="92"/>
    </row>
    <row r="47" spans="1:8">
      <c r="A47" s="564"/>
      <c r="B47" s="28" t="s">
        <v>40</v>
      </c>
      <c r="C47" s="94">
        <v>793391.55629139079</v>
      </c>
      <c r="D47" s="79">
        <f>C47*0.22</f>
        <v>174546.14238410597</v>
      </c>
      <c r="E47" s="93">
        <v>1</v>
      </c>
      <c r="F47" s="92">
        <f>D47*E47</f>
        <v>174546.14238410597</v>
      </c>
    </row>
    <row r="48" spans="1:8">
      <c r="A48" s="15" t="s">
        <v>41</v>
      </c>
      <c r="B48" s="29" t="s">
        <v>42</v>
      </c>
      <c r="C48" s="78"/>
      <c r="D48" s="78"/>
      <c r="E48" s="91"/>
      <c r="F48" s="92"/>
    </row>
    <row r="49" spans="1:9">
      <c r="A49" s="562" t="s">
        <v>43</v>
      </c>
      <c r="B49" s="27" t="s">
        <v>44</v>
      </c>
      <c r="C49" s="79"/>
      <c r="D49" s="79"/>
      <c r="E49" s="91"/>
      <c r="F49" s="92"/>
    </row>
    <row r="50" spans="1:9">
      <c r="A50" s="564"/>
      <c r="B50" s="28" t="s">
        <v>45</v>
      </c>
      <c r="C50" s="79"/>
      <c r="D50" s="79"/>
      <c r="E50" s="91"/>
      <c r="F50" s="92"/>
    </row>
    <row r="51" spans="1:9">
      <c r="A51" s="562">
        <v>2</v>
      </c>
      <c r="B51" s="30" t="s">
        <v>46</v>
      </c>
      <c r="C51" s="566" t="s">
        <v>21</v>
      </c>
      <c r="D51" s="561"/>
      <c r="E51" s="557"/>
      <c r="F51" s="559"/>
    </row>
    <row r="52" spans="1:9">
      <c r="A52" s="564"/>
      <c r="B52" s="23" t="s">
        <v>47</v>
      </c>
      <c r="C52" s="566"/>
      <c r="D52" s="561"/>
      <c r="E52" s="558"/>
      <c r="F52" s="560"/>
    </row>
    <row r="53" spans="1:9">
      <c r="A53" s="562" t="s">
        <v>48</v>
      </c>
      <c r="B53" s="27" t="s">
        <v>2</v>
      </c>
      <c r="C53" s="79"/>
      <c r="D53" s="79"/>
      <c r="E53" s="91"/>
      <c r="F53" s="92"/>
    </row>
    <row r="54" spans="1:9">
      <c r="A54" s="563"/>
      <c r="B54" s="31" t="s">
        <v>49</v>
      </c>
      <c r="C54" s="79"/>
      <c r="D54" s="79"/>
      <c r="E54" s="91"/>
      <c r="F54" s="92"/>
    </row>
    <row r="55" spans="1:9">
      <c r="A55" s="564"/>
      <c r="B55" s="28" t="s">
        <v>50</v>
      </c>
      <c r="C55" s="94">
        <v>793391.55629139079</v>
      </c>
      <c r="D55" s="79">
        <f>C55*0.029</f>
        <v>23008.355132450335</v>
      </c>
      <c r="E55" s="93">
        <v>1</v>
      </c>
      <c r="F55" s="92">
        <f>D55*E55</f>
        <v>23008.355132450335</v>
      </c>
    </row>
    <row r="56" spans="1:9">
      <c r="A56" s="562" t="s">
        <v>51</v>
      </c>
      <c r="B56" s="27" t="s">
        <v>52</v>
      </c>
      <c r="C56" s="79"/>
      <c r="D56" s="79"/>
      <c r="E56" s="91"/>
      <c r="F56" s="92"/>
    </row>
    <row r="57" spans="1:9">
      <c r="A57" s="564"/>
      <c r="B57" s="28" t="s">
        <v>53</v>
      </c>
      <c r="C57" s="79"/>
      <c r="D57" s="79"/>
      <c r="E57" s="91"/>
      <c r="F57" s="92"/>
    </row>
    <row r="58" spans="1:9">
      <c r="A58" s="562" t="s">
        <v>54</v>
      </c>
      <c r="B58" s="27" t="s">
        <v>55</v>
      </c>
      <c r="C58" s="79"/>
      <c r="D58" s="79"/>
      <c r="E58" s="91"/>
      <c r="F58" s="92"/>
    </row>
    <row r="59" spans="1:9">
      <c r="A59" s="564"/>
      <c r="B59" s="28" t="s">
        <v>56</v>
      </c>
      <c r="C59" s="94">
        <v>793391.55629139079</v>
      </c>
      <c r="D59" s="79">
        <f>C59*0.002</f>
        <v>1586.7831125827815</v>
      </c>
      <c r="E59" s="93">
        <v>1</v>
      </c>
      <c r="F59" s="92">
        <f>D59*E59</f>
        <v>1586.7831125827815</v>
      </c>
    </row>
    <row r="60" spans="1:9">
      <c r="A60" s="562" t="s">
        <v>57</v>
      </c>
      <c r="B60" s="27" t="s">
        <v>55</v>
      </c>
      <c r="C60" s="79"/>
      <c r="D60" s="79"/>
      <c r="E60" s="91"/>
      <c r="F60" s="92"/>
      <c r="I60" s="95"/>
    </row>
    <row r="61" spans="1:9" ht="16.5">
      <c r="A61" s="564"/>
      <c r="B61" s="28" t="s">
        <v>58</v>
      </c>
      <c r="C61" s="79"/>
      <c r="D61" s="79"/>
      <c r="E61" s="91"/>
      <c r="F61" s="92"/>
    </row>
    <row r="62" spans="1:9">
      <c r="A62" s="562" t="s">
        <v>59</v>
      </c>
      <c r="B62" s="27" t="s">
        <v>55</v>
      </c>
      <c r="C62" s="79"/>
      <c r="D62" s="79"/>
      <c r="E62" s="91"/>
      <c r="F62" s="92"/>
    </row>
    <row r="63" spans="1:9" ht="16.5">
      <c r="A63" s="564"/>
      <c r="B63" s="28" t="s">
        <v>58</v>
      </c>
      <c r="C63" s="79"/>
      <c r="D63" s="79"/>
      <c r="E63" s="91"/>
      <c r="F63" s="92"/>
    </row>
    <row r="64" spans="1:9">
      <c r="A64" s="562">
        <v>3</v>
      </c>
      <c r="B64" s="30" t="s">
        <v>60</v>
      </c>
      <c r="C64" s="79"/>
      <c r="D64" s="79"/>
      <c r="E64" s="91"/>
      <c r="F64" s="92"/>
    </row>
    <row r="65" spans="1:8">
      <c r="A65" s="564"/>
      <c r="B65" s="23" t="s">
        <v>61</v>
      </c>
      <c r="C65" s="94">
        <v>793391.55629139079</v>
      </c>
      <c r="D65" s="79">
        <f>C65*0.051</f>
        <v>40462.969370860927</v>
      </c>
      <c r="E65" s="93">
        <v>1</v>
      </c>
      <c r="F65" s="92">
        <f>D65*E65</f>
        <v>40462.969370860927</v>
      </c>
    </row>
    <row r="66" spans="1:8">
      <c r="A66" s="15"/>
      <c r="B66" s="75" t="s">
        <v>20</v>
      </c>
      <c r="C66" s="80" t="s">
        <v>21</v>
      </c>
      <c r="D66" s="78">
        <f>D47+D55+D59+D65+D44</f>
        <v>239604.25</v>
      </c>
      <c r="E66" s="78"/>
      <c r="F66" s="78">
        <f>F47+F55+F59+F65+F44</f>
        <v>239604.25</v>
      </c>
    </row>
    <row r="67" spans="1:8">
      <c r="A67" s="13"/>
      <c r="B67" s="13"/>
      <c r="C67" s="8"/>
      <c r="D67" s="8"/>
    </row>
    <row r="68" spans="1:8">
      <c r="A68" s="567" t="s">
        <v>62</v>
      </c>
      <c r="B68" s="567"/>
      <c r="C68" s="567"/>
      <c r="D68" s="567"/>
    </row>
    <row r="69" spans="1:8">
      <c r="A69" s="567"/>
      <c r="B69" s="567"/>
      <c r="C69" s="567"/>
      <c r="D69" s="567"/>
      <c r="F69" s="94"/>
    </row>
    <row r="70" spans="1:8">
      <c r="A70" s="567"/>
      <c r="B70" s="567"/>
      <c r="C70" s="567"/>
      <c r="D70" s="567"/>
    </row>
    <row r="71" spans="1:8" ht="15.75">
      <c r="A71" s="565" t="s">
        <v>126</v>
      </c>
      <c r="B71" s="565"/>
      <c r="C71" s="565"/>
      <c r="D71" s="565"/>
    </row>
    <row r="72" spans="1:8" ht="15.75">
      <c r="A72" s="547" t="s">
        <v>35</v>
      </c>
      <c r="B72" s="547"/>
      <c r="C72" s="547"/>
      <c r="D72" s="547"/>
    </row>
    <row r="73" spans="1:8" ht="15.75">
      <c r="A73" s="547" t="s">
        <v>36</v>
      </c>
      <c r="B73" s="547"/>
      <c r="C73" s="547"/>
      <c r="D73" s="547"/>
    </row>
    <row r="74" spans="1:8" ht="15.75">
      <c r="A74" s="554" t="s">
        <v>18</v>
      </c>
      <c r="B74" s="554"/>
      <c r="C74" s="548" t="s">
        <v>90</v>
      </c>
      <c r="D74" s="548"/>
      <c r="E74" s="87"/>
      <c r="F74" s="87"/>
      <c r="G74" s="42"/>
      <c r="H74" s="42"/>
    </row>
    <row r="75" spans="1:8" ht="15.75">
      <c r="A75" s="67" t="s">
        <v>19</v>
      </c>
      <c r="B75" s="67"/>
      <c r="C75" s="43" t="s">
        <v>122</v>
      </c>
      <c r="D75" s="43"/>
      <c r="E75" s="88"/>
      <c r="F75" s="88"/>
      <c r="G75" s="43"/>
      <c r="H75" s="43"/>
    </row>
    <row r="76" spans="1:8">
      <c r="A76" s="9"/>
      <c r="B76" s="9"/>
      <c r="C76" s="9"/>
      <c r="D76" s="9"/>
    </row>
    <row r="77" spans="1:8" ht="51.75">
      <c r="A77" s="77" t="s">
        <v>23</v>
      </c>
      <c r="B77" s="77" t="s">
        <v>37</v>
      </c>
      <c r="C77" s="32" t="s">
        <v>63</v>
      </c>
      <c r="D77" s="76" t="s">
        <v>64</v>
      </c>
      <c r="E77" s="83" t="s">
        <v>88</v>
      </c>
      <c r="F77" s="84" t="s">
        <v>119</v>
      </c>
    </row>
    <row r="78" spans="1:8">
      <c r="A78" s="33">
        <v>1</v>
      </c>
      <c r="B78" s="33">
        <v>2</v>
      </c>
      <c r="C78" s="34">
        <v>3</v>
      </c>
      <c r="D78" s="35">
        <v>4</v>
      </c>
      <c r="E78" s="34">
        <v>5</v>
      </c>
      <c r="F78" s="35">
        <v>6</v>
      </c>
      <c r="G78" s="82"/>
      <c r="H78" s="82"/>
    </row>
    <row r="79" spans="1:8">
      <c r="A79" s="33"/>
      <c r="B79" s="33"/>
      <c r="C79" s="34"/>
      <c r="D79" s="35"/>
      <c r="E79" s="89"/>
      <c r="F79" s="90"/>
      <c r="G79" s="82"/>
      <c r="H79" s="82"/>
    </row>
    <row r="80" spans="1:8">
      <c r="A80" s="15">
        <v>1</v>
      </c>
      <c r="B80" s="12" t="s">
        <v>38</v>
      </c>
      <c r="C80" s="74" t="s">
        <v>21</v>
      </c>
      <c r="D80" s="36"/>
      <c r="E80" s="91"/>
      <c r="F80" s="92"/>
    </row>
    <row r="81" spans="1:6">
      <c r="A81" s="562" t="s">
        <v>39</v>
      </c>
      <c r="B81" s="27" t="s">
        <v>2</v>
      </c>
      <c r="C81" s="79"/>
      <c r="D81" s="79"/>
      <c r="E81" s="91"/>
      <c r="F81" s="92"/>
    </row>
    <row r="82" spans="1:6">
      <c r="A82" s="564"/>
      <c r="B82" s="28" t="s">
        <v>40</v>
      </c>
      <c r="C82" s="79">
        <v>2228940.1324503315</v>
      </c>
      <c r="D82" s="79">
        <f>C82*0.22</f>
        <v>490366.82913907291</v>
      </c>
      <c r="E82" s="93">
        <v>1</v>
      </c>
      <c r="F82" s="92">
        <f>D82*E82</f>
        <v>490366.82913907291</v>
      </c>
    </row>
    <row r="83" spans="1:6">
      <c r="A83" s="15" t="s">
        <v>41</v>
      </c>
      <c r="B83" s="29" t="s">
        <v>42</v>
      </c>
      <c r="C83" s="78"/>
      <c r="D83" s="78"/>
      <c r="E83" s="91"/>
      <c r="F83" s="92"/>
    </row>
    <row r="84" spans="1:6">
      <c r="A84" s="562" t="s">
        <v>43</v>
      </c>
      <c r="B84" s="27" t="s">
        <v>44</v>
      </c>
      <c r="C84" s="79"/>
      <c r="D84" s="79"/>
      <c r="E84" s="91"/>
      <c r="F84" s="92"/>
    </row>
    <row r="85" spans="1:6">
      <c r="A85" s="564"/>
      <c r="B85" s="28" t="s">
        <v>45</v>
      </c>
      <c r="C85" s="79"/>
      <c r="D85" s="79"/>
      <c r="E85" s="91"/>
      <c r="F85" s="92"/>
    </row>
    <row r="86" spans="1:6">
      <c r="A86" s="562">
        <v>2</v>
      </c>
      <c r="B86" s="30" t="s">
        <v>46</v>
      </c>
      <c r="C86" s="566" t="s">
        <v>21</v>
      </c>
      <c r="D86" s="561"/>
      <c r="E86" s="557"/>
      <c r="F86" s="559"/>
    </row>
    <row r="87" spans="1:6">
      <c r="A87" s="564"/>
      <c r="B87" s="23" t="s">
        <v>47</v>
      </c>
      <c r="C87" s="566"/>
      <c r="D87" s="561"/>
      <c r="E87" s="558"/>
      <c r="F87" s="560"/>
    </row>
    <row r="88" spans="1:6">
      <c r="A88" s="562" t="s">
        <v>48</v>
      </c>
      <c r="B88" s="27" t="s">
        <v>2</v>
      </c>
      <c r="C88" s="79"/>
      <c r="D88" s="79"/>
      <c r="E88" s="91"/>
      <c r="F88" s="92"/>
    </row>
    <row r="89" spans="1:6">
      <c r="A89" s="563"/>
      <c r="B89" s="31" t="s">
        <v>49</v>
      </c>
      <c r="C89" s="79"/>
      <c r="D89" s="79"/>
      <c r="E89" s="91"/>
      <c r="F89" s="92"/>
    </row>
    <row r="90" spans="1:6">
      <c r="A90" s="564"/>
      <c r="B90" s="28" t="s">
        <v>50</v>
      </c>
      <c r="C90" s="79">
        <v>2228940.1324503315</v>
      </c>
      <c r="D90" s="79">
        <f>C90*0.029</f>
        <v>64639.263841059619</v>
      </c>
      <c r="E90" s="93">
        <v>1</v>
      </c>
      <c r="F90" s="92">
        <f>D90*E90</f>
        <v>64639.263841059619</v>
      </c>
    </row>
    <row r="91" spans="1:6">
      <c r="A91" s="562" t="s">
        <v>51</v>
      </c>
      <c r="B91" s="27" t="s">
        <v>52</v>
      </c>
      <c r="C91" s="79"/>
      <c r="D91" s="79"/>
      <c r="E91" s="91"/>
      <c r="F91" s="92"/>
    </row>
    <row r="92" spans="1:6">
      <c r="A92" s="564"/>
      <c r="B92" s="28" t="s">
        <v>53</v>
      </c>
      <c r="C92" s="79"/>
      <c r="D92" s="79"/>
      <c r="E92" s="91"/>
      <c r="F92" s="92"/>
    </row>
    <row r="93" spans="1:6">
      <c r="A93" s="562" t="s">
        <v>54</v>
      </c>
      <c r="B93" s="27" t="s">
        <v>55</v>
      </c>
      <c r="C93" s="79"/>
      <c r="D93" s="79"/>
      <c r="E93" s="91"/>
      <c r="F93" s="92"/>
    </row>
    <row r="94" spans="1:6">
      <c r="A94" s="564"/>
      <c r="B94" s="28" t="s">
        <v>56</v>
      </c>
      <c r="C94" s="79">
        <v>2228940.1324503315</v>
      </c>
      <c r="D94" s="79">
        <f>C94*0.002</f>
        <v>4457.880264900663</v>
      </c>
      <c r="E94" s="93">
        <v>1</v>
      </c>
      <c r="F94" s="92">
        <f>D94*E94</f>
        <v>4457.880264900663</v>
      </c>
    </row>
    <row r="95" spans="1:6">
      <c r="A95" s="562" t="s">
        <v>57</v>
      </c>
      <c r="B95" s="27" t="s">
        <v>55</v>
      </c>
      <c r="C95" s="79"/>
      <c r="D95" s="79"/>
      <c r="E95" s="91"/>
      <c r="F95" s="92"/>
    </row>
    <row r="96" spans="1:6" ht="16.5">
      <c r="A96" s="564"/>
      <c r="B96" s="28" t="s">
        <v>58</v>
      </c>
      <c r="C96" s="79"/>
      <c r="D96" s="79"/>
      <c r="E96" s="91"/>
      <c r="F96" s="92"/>
    </row>
    <row r="97" spans="1:11">
      <c r="A97" s="562" t="s">
        <v>59</v>
      </c>
      <c r="B97" s="27" t="s">
        <v>55</v>
      </c>
      <c r="C97" s="79"/>
      <c r="D97" s="79"/>
      <c r="E97" s="91"/>
      <c r="F97" s="92"/>
    </row>
    <row r="98" spans="1:11" ht="16.5">
      <c r="A98" s="564"/>
      <c r="B98" s="28" t="s">
        <v>58</v>
      </c>
      <c r="C98" s="79"/>
      <c r="D98" s="79"/>
      <c r="E98" s="91"/>
      <c r="F98" s="92"/>
    </row>
    <row r="99" spans="1:11">
      <c r="A99" s="562">
        <v>3</v>
      </c>
      <c r="B99" s="30" t="s">
        <v>60</v>
      </c>
      <c r="C99" s="79"/>
      <c r="D99" s="79"/>
      <c r="E99" s="91"/>
      <c r="F99" s="92"/>
    </row>
    <row r="100" spans="1:11">
      <c r="A100" s="564"/>
      <c r="B100" s="23" t="s">
        <v>61</v>
      </c>
      <c r="C100" s="79">
        <v>2228940.1324503315</v>
      </c>
      <c r="D100" s="79">
        <f>C100*0.051</f>
        <v>113675.94675496689</v>
      </c>
      <c r="E100" s="93">
        <v>1</v>
      </c>
      <c r="F100" s="92">
        <f>D100*E100</f>
        <v>113675.94675496689</v>
      </c>
    </row>
    <row r="101" spans="1:11">
      <c r="A101" s="15"/>
      <c r="B101" s="75" t="s">
        <v>20</v>
      </c>
      <c r="C101" s="80" t="s">
        <v>21</v>
      </c>
      <c r="D101" s="78">
        <f>D82+D90+D94+D100+D79</f>
        <v>673139.92</v>
      </c>
      <c r="E101" s="78"/>
      <c r="F101" s="78">
        <f>F82+F90+F94+F100+F79</f>
        <v>673139.92</v>
      </c>
    </row>
    <row r="102" spans="1:11">
      <c r="A102" s="13"/>
      <c r="B102" s="13"/>
      <c r="C102" s="8"/>
      <c r="D102" s="8"/>
    </row>
    <row r="103" spans="1:11">
      <c r="A103" s="567" t="s">
        <v>62</v>
      </c>
      <c r="B103" s="567"/>
      <c r="C103" s="567"/>
      <c r="D103" s="567"/>
    </row>
    <row r="104" spans="1:11">
      <c r="A104" s="567"/>
      <c r="B104" s="567"/>
      <c r="C104" s="567"/>
      <c r="D104" s="567"/>
      <c r="F104" s="94"/>
    </row>
    <row r="105" spans="1:11">
      <c r="A105" s="567"/>
      <c r="B105" s="567"/>
      <c r="C105" s="567"/>
      <c r="D105" s="567"/>
    </row>
    <row r="107" spans="1:11" ht="15.75">
      <c r="A107" s="565" t="s">
        <v>127</v>
      </c>
      <c r="B107" s="565"/>
      <c r="C107" s="565"/>
      <c r="D107" s="565"/>
    </row>
    <row r="108" spans="1:11" ht="15.75">
      <c r="A108" s="547" t="s">
        <v>35</v>
      </c>
      <c r="B108" s="547"/>
      <c r="C108" s="547"/>
      <c r="D108" s="547"/>
    </row>
    <row r="109" spans="1:11" ht="15.75">
      <c r="A109" s="547" t="s">
        <v>36</v>
      </c>
      <c r="B109" s="547"/>
      <c r="C109" s="547"/>
      <c r="D109" s="547"/>
    </row>
    <row r="110" spans="1:11" ht="15.75">
      <c r="A110" s="554" t="s">
        <v>18</v>
      </c>
      <c r="B110" s="554"/>
      <c r="C110" s="548" t="s">
        <v>90</v>
      </c>
      <c r="D110" s="548"/>
      <c r="E110" s="87"/>
      <c r="F110" s="87"/>
      <c r="G110" s="42"/>
      <c r="H110" s="42"/>
    </row>
    <row r="111" spans="1:11" ht="50.25" customHeight="1">
      <c r="A111" s="67" t="s">
        <v>19</v>
      </c>
      <c r="B111" s="67"/>
      <c r="C111" s="556" t="s">
        <v>124</v>
      </c>
      <c r="D111" s="556"/>
      <c r="E111" s="556"/>
      <c r="F111" s="556"/>
      <c r="G111" s="103"/>
      <c r="H111" s="103"/>
      <c r="I111" s="103"/>
      <c r="J111" s="103"/>
      <c r="K111" s="104"/>
    </row>
    <row r="112" spans="1:11">
      <c r="A112" s="9"/>
      <c r="B112" s="9"/>
      <c r="C112" s="9"/>
      <c r="D112" s="9"/>
    </row>
    <row r="113" spans="1:8" ht="51.75">
      <c r="A113" s="100" t="s">
        <v>23</v>
      </c>
      <c r="B113" s="100" t="s">
        <v>37</v>
      </c>
      <c r="C113" s="32" t="s">
        <v>63</v>
      </c>
      <c r="D113" s="99" t="s">
        <v>64</v>
      </c>
      <c r="E113" s="83" t="s">
        <v>88</v>
      </c>
      <c r="F113" s="84" t="s">
        <v>119</v>
      </c>
    </row>
    <row r="114" spans="1:8">
      <c r="A114" s="33">
        <v>1</v>
      </c>
      <c r="B114" s="33">
        <v>2</v>
      </c>
      <c r="C114" s="34">
        <v>3</v>
      </c>
      <c r="D114" s="35">
        <v>4</v>
      </c>
      <c r="E114" s="34">
        <v>5</v>
      </c>
      <c r="F114" s="35">
        <v>6</v>
      </c>
      <c r="G114" s="82"/>
      <c r="H114" s="82"/>
    </row>
    <row r="115" spans="1:8">
      <c r="A115" s="33"/>
      <c r="B115" s="33"/>
      <c r="C115" s="34"/>
      <c r="D115" s="35"/>
      <c r="E115" s="89"/>
      <c r="F115" s="90"/>
      <c r="G115" s="82"/>
      <c r="H115" s="82"/>
    </row>
    <row r="116" spans="1:8">
      <c r="A116" s="15">
        <v>1</v>
      </c>
      <c r="B116" s="12" t="s">
        <v>38</v>
      </c>
      <c r="C116" s="74" t="s">
        <v>21</v>
      </c>
      <c r="D116" s="36"/>
      <c r="E116" s="91"/>
      <c r="F116" s="92"/>
    </row>
    <row r="117" spans="1:8">
      <c r="A117" s="562" t="s">
        <v>39</v>
      </c>
      <c r="B117" s="27" t="s">
        <v>2</v>
      </c>
      <c r="C117" s="79"/>
      <c r="D117" s="79"/>
      <c r="E117" s="91"/>
      <c r="F117" s="92"/>
    </row>
    <row r="118" spans="1:8">
      <c r="A118" s="564"/>
      <c r="B118" s="28" t="s">
        <v>40</v>
      </c>
      <c r="C118" s="79">
        <f>таб1!DF61</f>
        <v>22280333</v>
      </c>
      <c r="D118" s="79">
        <f>C118*0.22</f>
        <v>4901673.26</v>
      </c>
      <c r="E118" s="93">
        <v>1</v>
      </c>
      <c r="F118" s="92">
        <f>D118*E118</f>
        <v>4901673.26</v>
      </c>
    </row>
    <row r="119" spans="1:8">
      <c r="A119" s="15" t="s">
        <v>41</v>
      </c>
      <c r="B119" s="29" t="s">
        <v>42</v>
      </c>
      <c r="C119" s="102"/>
      <c r="D119" s="102"/>
      <c r="E119" s="91"/>
      <c r="F119" s="92"/>
    </row>
    <row r="120" spans="1:8">
      <c r="A120" s="562" t="s">
        <v>43</v>
      </c>
      <c r="B120" s="27" t="s">
        <v>44</v>
      </c>
      <c r="C120" s="79"/>
      <c r="D120" s="79"/>
      <c r="E120" s="91"/>
      <c r="F120" s="92"/>
    </row>
    <row r="121" spans="1:8">
      <c r="A121" s="564"/>
      <c r="B121" s="28" t="s">
        <v>45</v>
      </c>
      <c r="C121" s="79"/>
      <c r="D121" s="79"/>
      <c r="E121" s="91"/>
      <c r="F121" s="92"/>
    </row>
    <row r="122" spans="1:8">
      <c r="A122" s="562">
        <v>2</v>
      </c>
      <c r="B122" s="30" t="s">
        <v>46</v>
      </c>
      <c r="C122" s="566" t="s">
        <v>21</v>
      </c>
      <c r="D122" s="561"/>
      <c r="E122" s="557"/>
      <c r="F122" s="559"/>
    </row>
    <row r="123" spans="1:8">
      <c r="A123" s="564"/>
      <c r="B123" s="23" t="s">
        <v>47</v>
      </c>
      <c r="C123" s="566"/>
      <c r="D123" s="561"/>
      <c r="E123" s="558"/>
      <c r="F123" s="560"/>
    </row>
    <row r="124" spans="1:8">
      <c r="A124" s="562" t="s">
        <v>48</v>
      </c>
      <c r="B124" s="27" t="s">
        <v>2</v>
      </c>
      <c r="C124" s="79"/>
      <c r="D124" s="79"/>
      <c r="E124" s="91"/>
      <c r="F124" s="92"/>
    </row>
    <row r="125" spans="1:8">
      <c r="A125" s="563"/>
      <c r="B125" s="31" t="s">
        <v>49</v>
      </c>
      <c r="C125" s="79"/>
      <c r="D125" s="79"/>
      <c r="E125" s="91"/>
      <c r="F125" s="92"/>
    </row>
    <row r="126" spans="1:8">
      <c r="A126" s="564"/>
      <c r="B126" s="28" t="s">
        <v>50</v>
      </c>
      <c r="C126" s="79">
        <f>C118</f>
        <v>22280333</v>
      </c>
      <c r="D126" s="79">
        <f>C126*0.029</f>
        <v>646129.65700000001</v>
      </c>
      <c r="E126" s="93">
        <v>1</v>
      </c>
      <c r="F126" s="92">
        <f>D126*E126</f>
        <v>646129.65700000001</v>
      </c>
    </row>
    <row r="127" spans="1:8">
      <c r="A127" s="562" t="s">
        <v>51</v>
      </c>
      <c r="B127" s="27" t="s">
        <v>52</v>
      </c>
      <c r="C127" s="79"/>
      <c r="D127" s="79"/>
      <c r="E127" s="91"/>
      <c r="F127" s="92"/>
    </row>
    <row r="128" spans="1:8">
      <c r="A128" s="564"/>
      <c r="B128" s="28" t="s">
        <v>53</v>
      </c>
      <c r="C128" s="79"/>
      <c r="D128" s="79"/>
      <c r="E128" s="91"/>
      <c r="F128" s="92"/>
    </row>
    <row r="129" spans="1:6">
      <c r="A129" s="562" t="s">
        <v>54</v>
      </c>
      <c r="B129" s="27" t="s">
        <v>55</v>
      </c>
      <c r="C129" s="79"/>
      <c r="D129" s="79"/>
      <c r="E129" s="91"/>
      <c r="F129" s="92"/>
    </row>
    <row r="130" spans="1:6">
      <c r="A130" s="564"/>
      <c r="B130" s="28" t="s">
        <v>56</v>
      </c>
      <c r="C130" s="79">
        <f>C126</f>
        <v>22280333</v>
      </c>
      <c r="D130" s="79">
        <f>C130*0.002</f>
        <v>44560.665999999997</v>
      </c>
      <c r="E130" s="93">
        <v>1</v>
      </c>
      <c r="F130" s="92">
        <f>D130*E130</f>
        <v>44560.665999999997</v>
      </c>
    </row>
    <row r="131" spans="1:6">
      <c r="A131" s="562" t="s">
        <v>57</v>
      </c>
      <c r="B131" s="27" t="s">
        <v>55</v>
      </c>
      <c r="C131" s="79"/>
      <c r="D131" s="79"/>
      <c r="E131" s="91"/>
      <c r="F131" s="92"/>
    </row>
    <row r="132" spans="1:6" ht="16.5">
      <c r="A132" s="564"/>
      <c r="B132" s="28" t="s">
        <v>58</v>
      </c>
      <c r="C132" s="79"/>
      <c r="D132" s="79"/>
      <c r="E132" s="91"/>
      <c r="F132" s="92"/>
    </row>
    <row r="133" spans="1:6">
      <c r="A133" s="562" t="s">
        <v>59</v>
      </c>
      <c r="B133" s="27" t="s">
        <v>55</v>
      </c>
      <c r="C133" s="79"/>
      <c r="D133" s="79"/>
      <c r="E133" s="91"/>
      <c r="F133" s="92"/>
    </row>
    <row r="134" spans="1:6" ht="16.5">
      <c r="A134" s="564"/>
      <c r="B134" s="28" t="s">
        <v>58</v>
      </c>
      <c r="C134" s="79"/>
      <c r="D134" s="79"/>
      <c r="E134" s="91"/>
      <c r="F134" s="92"/>
    </row>
    <row r="135" spans="1:6">
      <c r="A135" s="562">
        <v>3</v>
      </c>
      <c r="B135" s="30" t="s">
        <v>60</v>
      </c>
      <c r="C135" s="79"/>
      <c r="D135" s="79"/>
      <c r="E135" s="91"/>
      <c r="F135" s="92"/>
    </row>
    <row r="136" spans="1:6">
      <c r="A136" s="564"/>
      <c r="B136" s="23" t="s">
        <v>61</v>
      </c>
      <c r="C136" s="79">
        <f>C130</f>
        <v>22280333</v>
      </c>
      <c r="D136" s="79">
        <f>C136*0.051</f>
        <v>1136296.983</v>
      </c>
      <c r="E136" s="93">
        <v>1</v>
      </c>
      <c r="F136" s="92">
        <f>D136*E136</f>
        <v>1136296.983</v>
      </c>
    </row>
    <row r="137" spans="1:6">
      <c r="A137" s="15"/>
      <c r="B137" s="97" t="s">
        <v>20</v>
      </c>
      <c r="C137" s="101" t="s">
        <v>21</v>
      </c>
      <c r="D137" s="102">
        <f>D118+D126+D130+D136+D115</f>
        <v>6728660.5659999996</v>
      </c>
      <c r="E137" s="102"/>
      <c r="F137" s="102">
        <f>F118+F126+F130+F136+F115</f>
        <v>6728660.5659999996</v>
      </c>
    </row>
    <row r="138" spans="1:6">
      <c r="A138" s="13"/>
      <c r="B138" s="13"/>
      <c r="C138" s="8"/>
      <c r="D138" s="8"/>
    </row>
    <row r="139" spans="1:6">
      <c r="A139" s="567" t="s">
        <v>62</v>
      </c>
      <c r="B139" s="567"/>
      <c r="C139" s="567"/>
      <c r="D139" s="567"/>
    </row>
    <row r="140" spans="1:6">
      <c r="A140" s="567"/>
      <c r="B140" s="567"/>
      <c r="C140" s="567"/>
      <c r="D140" s="567"/>
      <c r="F140" s="94"/>
    </row>
    <row r="141" spans="1:6">
      <c r="A141" s="567"/>
      <c r="B141" s="567"/>
      <c r="C141" s="567"/>
      <c r="D141" s="567"/>
    </row>
    <row r="143" spans="1:6" ht="15.75">
      <c r="A143" s="565" t="s">
        <v>128</v>
      </c>
      <c r="B143" s="565"/>
      <c r="C143" s="565"/>
      <c r="D143" s="565"/>
    </row>
    <row r="144" spans="1:6" ht="15.75">
      <c r="A144" s="547" t="s">
        <v>35</v>
      </c>
      <c r="B144" s="547"/>
      <c r="C144" s="547"/>
      <c r="D144" s="547"/>
    </row>
    <row r="145" spans="1:6" ht="15.75">
      <c r="A145" s="547" t="s">
        <v>36</v>
      </c>
      <c r="B145" s="547"/>
      <c r="C145" s="547"/>
      <c r="D145" s="547"/>
    </row>
    <row r="146" spans="1:6" ht="15.75">
      <c r="A146" s="554" t="s">
        <v>18</v>
      </c>
      <c r="B146" s="554"/>
      <c r="C146" s="548" t="s">
        <v>90</v>
      </c>
      <c r="D146" s="548"/>
      <c r="E146" s="87"/>
      <c r="F146" s="87"/>
    </row>
    <row r="147" spans="1:6" ht="35.25" customHeight="1">
      <c r="A147" s="67" t="s">
        <v>19</v>
      </c>
      <c r="B147" s="67"/>
      <c r="C147" s="556" t="s">
        <v>130</v>
      </c>
      <c r="D147" s="556"/>
      <c r="E147" s="556"/>
      <c r="F147" s="556"/>
    </row>
    <row r="148" spans="1:6">
      <c r="A148" s="9"/>
      <c r="B148" s="9"/>
      <c r="C148" s="9"/>
      <c r="D148" s="9"/>
    </row>
    <row r="149" spans="1:6" ht="51.75">
      <c r="A149" s="100" t="s">
        <v>23</v>
      </c>
      <c r="B149" s="100" t="s">
        <v>37</v>
      </c>
      <c r="C149" s="32" t="s">
        <v>63</v>
      </c>
      <c r="D149" s="99" t="s">
        <v>64</v>
      </c>
      <c r="E149" s="83" t="s">
        <v>88</v>
      </c>
      <c r="F149" s="84" t="s">
        <v>119</v>
      </c>
    </row>
    <row r="150" spans="1:6">
      <c r="A150" s="33">
        <v>1</v>
      </c>
      <c r="B150" s="33">
        <v>2</v>
      </c>
      <c r="C150" s="34">
        <v>3</v>
      </c>
      <c r="D150" s="35">
        <v>4</v>
      </c>
      <c r="E150" s="34">
        <v>5</v>
      </c>
      <c r="F150" s="35">
        <v>6</v>
      </c>
    </row>
    <row r="151" spans="1:6">
      <c r="A151" s="33"/>
      <c r="B151" s="33"/>
      <c r="C151" s="34"/>
      <c r="D151" s="35"/>
      <c r="E151" s="89"/>
      <c r="F151" s="90"/>
    </row>
    <row r="152" spans="1:6">
      <c r="A152" s="15">
        <v>1</v>
      </c>
      <c r="B152" s="12" t="s">
        <v>38</v>
      </c>
      <c r="C152" s="74" t="s">
        <v>21</v>
      </c>
      <c r="D152" s="36"/>
      <c r="E152" s="91"/>
      <c r="F152" s="92"/>
    </row>
    <row r="153" spans="1:6">
      <c r="A153" s="562" t="s">
        <v>39</v>
      </c>
      <c r="B153" s="27" t="s">
        <v>2</v>
      </c>
      <c r="C153" s="79"/>
      <c r="D153" s="79"/>
      <c r="E153" s="91"/>
      <c r="F153" s="92"/>
    </row>
    <row r="154" spans="1:6">
      <c r="A154" s="564"/>
      <c r="B154" s="28" t="s">
        <v>40</v>
      </c>
      <c r="C154" s="79"/>
      <c r="D154" s="79">
        <f>C154*0.22</f>
        <v>0</v>
      </c>
      <c r="E154" s="93">
        <v>1</v>
      </c>
      <c r="F154" s="92">
        <f>D154*E154</f>
        <v>0</v>
      </c>
    </row>
    <row r="155" spans="1:6">
      <c r="A155" s="15" t="s">
        <v>41</v>
      </c>
      <c r="B155" s="29" t="s">
        <v>42</v>
      </c>
      <c r="C155" s="102"/>
      <c r="D155" s="102"/>
      <c r="E155" s="91"/>
      <c r="F155" s="92"/>
    </row>
    <row r="156" spans="1:6">
      <c r="A156" s="562" t="s">
        <v>43</v>
      </c>
      <c r="B156" s="27" t="s">
        <v>44</v>
      </c>
      <c r="C156" s="79"/>
      <c r="D156" s="79"/>
      <c r="E156" s="91"/>
      <c r="F156" s="92"/>
    </row>
    <row r="157" spans="1:6">
      <c r="A157" s="564"/>
      <c r="B157" s="28" t="s">
        <v>45</v>
      </c>
      <c r="C157" s="79"/>
      <c r="D157" s="79"/>
      <c r="E157" s="91"/>
      <c r="F157" s="92"/>
    </row>
    <row r="158" spans="1:6">
      <c r="A158" s="562">
        <v>2</v>
      </c>
      <c r="B158" s="30" t="s">
        <v>46</v>
      </c>
      <c r="C158" s="566" t="s">
        <v>21</v>
      </c>
      <c r="D158" s="561"/>
      <c r="E158" s="557"/>
      <c r="F158" s="559"/>
    </row>
    <row r="159" spans="1:6">
      <c r="A159" s="564"/>
      <c r="B159" s="23" t="s">
        <v>47</v>
      </c>
      <c r="C159" s="566"/>
      <c r="D159" s="561"/>
      <c r="E159" s="558"/>
      <c r="F159" s="560"/>
    </row>
    <row r="160" spans="1:6">
      <c r="A160" s="562" t="s">
        <v>48</v>
      </c>
      <c r="B160" s="27" t="s">
        <v>2</v>
      </c>
      <c r="C160" s="79"/>
      <c r="D160" s="79"/>
      <c r="E160" s="91"/>
      <c r="F160" s="92"/>
    </row>
    <row r="161" spans="1:6">
      <c r="A161" s="563"/>
      <c r="B161" s="31" t="s">
        <v>49</v>
      </c>
      <c r="C161" s="79"/>
      <c r="D161" s="79"/>
      <c r="E161" s="91"/>
      <c r="F161" s="92"/>
    </row>
    <row r="162" spans="1:6">
      <c r="A162" s="564"/>
      <c r="B162" s="28" t="s">
        <v>50</v>
      </c>
      <c r="C162" s="79"/>
      <c r="D162" s="79">
        <f>C162*0.029</f>
        <v>0</v>
      </c>
      <c r="E162" s="93">
        <v>1</v>
      </c>
      <c r="F162" s="92">
        <f>D162*E162</f>
        <v>0</v>
      </c>
    </row>
    <row r="163" spans="1:6">
      <c r="A163" s="562" t="s">
        <v>51</v>
      </c>
      <c r="B163" s="27" t="s">
        <v>52</v>
      </c>
      <c r="C163" s="79"/>
      <c r="D163" s="79"/>
      <c r="E163" s="91"/>
      <c r="F163" s="92"/>
    </row>
    <row r="164" spans="1:6">
      <c r="A164" s="564"/>
      <c r="B164" s="28" t="s">
        <v>53</v>
      </c>
      <c r="C164" s="79"/>
      <c r="D164" s="79"/>
      <c r="E164" s="91"/>
      <c r="F164" s="92"/>
    </row>
    <row r="165" spans="1:6">
      <c r="A165" s="562" t="s">
        <v>54</v>
      </c>
      <c r="B165" s="27" t="s">
        <v>55</v>
      </c>
      <c r="C165" s="79"/>
      <c r="D165" s="79"/>
      <c r="E165" s="91"/>
      <c r="F165" s="92"/>
    </row>
    <row r="166" spans="1:6">
      <c r="A166" s="564"/>
      <c r="B166" s="28" t="s">
        <v>56</v>
      </c>
      <c r="C166" s="79"/>
      <c r="D166" s="79">
        <f>C166*0.002</f>
        <v>0</v>
      </c>
      <c r="E166" s="93">
        <v>1</v>
      </c>
      <c r="F166" s="92">
        <f>D166*E166</f>
        <v>0</v>
      </c>
    </row>
    <row r="167" spans="1:6">
      <c r="A167" s="562" t="s">
        <v>57</v>
      </c>
      <c r="B167" s="27" t="s">
        <v>55</v>
      </c>
      <c r="C167" s="79"/>
      <c r="D167" s="79"/>
      <c r="E167" s="91"/>
      <c r="F167" s="92"/>
    </row>
    <row r="168" spans="1:6" ht="16.5">
      <c r="A168" s="564"/>
      <c r="B168" s="28" t="s">
        <v>58</v>
      </c>
      <c r="C168" s="79"/>
      <c r="D168" s="79"/>
      <c r="E168" s="91"/>
      <c r="F168" s="92"/>
    </row>
    <row r="169" spans="1:6">
      <c r="A169" s="562" t="s">
        <v>59</v>
      </c>
      <c r="B169" s="27" t="s">
        <v>55</v>
      </c>
      <c r="C169" s="79"/>
      <c r="D169" s="79"/>
      <c r="E169" s="91"/>
      <c r="F169" s="92"/>
    </row>
    <row r="170" spans="1:6" ht="16.5">
      <c r="A170" s="564"/>
      <c r="B170" s="28" t="s">
        <v>58</v>
      </c>
      <c r="C170" s="79"/>
      <c r="D170" s="79"/>
      <c r="E170" s="91"/>
      <c r="F170" s="92"/>
    </row>
    <row r="171" spans="1:6">
      <c r="A171" s="562">
        <v>3</v>
      </c>
      <c r="B171" s="30" t="s">
        <v>60</v>
      </c>
      <c r="C171" s="79"/>
      <c r="D171" s="79"/>
      <c r="E171" s="91"/>
      <c r="F171" s="92"/>
    </row>
    <row r="172" spans="1:6">
      <c r="A172" s="564"/>
      <c r="B172" s="23" t="s">
        <v>61</v>
      </c>
      <c r="C172" s="79"/>
      <c r="D172" s="79">
        <f>C172*0.051</f>
        <v>0</v>
      </c>
      <c r="E172" s="93">
        <v>1</v>
      </c>
      <c r="F172" s="92">
        <f>D172*E172</f>
        <v>0</v>
      </c>
    </row>
    <row r="173" spans="1:6">
      <c r="A173" s="15"/>
      <c r="B173" s="97" t="s">
        <v>20</v>
      </c>
      <c r="C173" s="101" t="s">
        <v>21</v>
      </c>
      <c r="D173" s="102">
        <f>D154+D162+D166+D172+D151</f>
        <v>0</v>
      </c>
      <c r="E173" s="102"/>
      <c r="F173" s="102">
        <f>F154+F162+F166+F172+F151</f>
        <v>0</v>
      </c>
    </row>
    <row r="174" spans="1:6">
      <c r="A174" s="13"/>
      <c r="B174" s="13"/>
      <c r="C174" s="8"/>
      <c r="D174" s="8"/>
    </row>
    <row r="175" spans="1:6">
      <c r="A175" s="567" t="s">
        <v>62</v>
      </c>
      <c r="B175" s="567"/>
      <c r="C175" s="567"/>
      <c r="D175" s="567"/>
    </row>
    <row r="176" spans="1:6">
      <c r="A176" s="567"/>
      <c r="B176" s="567"/>
      <c r="C176" s="567"/>
      <c r="D176" s="567"/>
      <c r="F176" s="94"/>
    </row>
    <row r="177" spans="1:6">
      <c r="A177" s="567"/>
      <c r="B177" s="567"/>
      <c r="C177" s="567"/>
      <c r="D177" s="567"/>
    </row>
    <row r="179" spans="1:6" ht="15.75">
      <c r="A179" s="565" t="s">
        <v>139</v>
      </c>
      <c r="B179" s="565"/>
      <c r="C179" s="565"/>
      <c r="D179" s="565"/>
    </row>
    <row r="180" spans="1:6" ht="15.75">
      <c r="A180" s="547" t="s">
        <v>35</v>
      </c>
      <c r="B180" s="547"/>
      <c r="C180" s="547"/>
      <c r="D180" s="547"/>
    </row>
    <row r="181" spans="1:6" ht="15.75">
      <c r="A181" s="547" t="s">
        <v>36</v>
      </c>
      <c r="B181" s="547"/>
      <c r="C181" s="547"/>
      <c r="D181" s="547"/>
    </row>
    <row r="182" spans="1:6" ht="15.75">
      <c r="A182" s="554" t="s">
        <v>18</v>
      </c>
      <c r="B182" s="554"/>
      <c r="C182" s="548" t="s">
        <v>90</v>
      </c>
      <c r="D182" s="548"/>
      <c r="E182" s="87"/>
      <c r="F182" s="87"/>
    </row>
    <row r="183" spans="1:6" ht="15.75">
      <c r="A183" s="67" t="s">
        <v>19</v>
      </c>
      <c r="B183" s="67"/>
      <c r="C183" s="556" t="s">
        <v>83</v>
      </c>
      <c r="D183" s="556"/>
      <c r="E183" s="556"/>
      <c r="F183" s="556"/>
    </row>
    <row r="184" spans="1:6">
      <c r="A184" s="9"/>
      <c r="B184" s="9"/>
      <c r="C184" s="9"/>
      <c r="D184" s="9"/>
    </row>
    <row r="185" spans="1:6" ht="51.75">
      <c r="A185" s="119" t="s">
        <v>23</v>
      </c>
      <c r="B185" s="119" t="s">
        <v>37</v>
      </c>
      <c r="C185" s="32" t="s">
        <v>63</v>
      </c>
      <c r="D185" s="117" t="s">
        <v>64</v>
      </c>
      <c r="E185" s="83" t="s">
        <v>88</v>
      </c>
      <c r="F185" s="84" t="s">
        <v>119</v>
      </c>
    </row>
    <row r="186" spans="1:6">
      <c r="A186" s="33">
        <v>1</v>
      </c>
      <c r="B186" s="33">
        <v>2</v>
      </c>
      <c r="C186" s="34">
        <v>3</v>
      </c>
      <c r="D186" s="35">
        <v>4</v>
      </c>
      <c r="E186" s="34">
        <v>5</v>
      </c>
      <c r="F186" s="35">
        <v>6</v>
      </c>
    </row>
    <row r="187" spans="1:6">
      <c r="A187" s="33"/>
      <c r="B187" s="33"/>
      <c r="C187" s="34"/>
      <c r="D187" s="35"/>
      <c r="E187" s="89"/>
      <c r="F187" s="90"/>
    </row>
    <row r="188" spans="1:6">
      <c r="A188" s="15">
        <v>1</v>
      </c>
      <c r="B188" s="12" t="s">
        <v>38</v>
      </c>
      <c r="C188" s="74" t="s">
        <v>21</v>
      </c>
      <c r="D188" s="36"/>
      <c r="E188" s="91"/>
      <c r="F188" s="92"/>
    </row>
    <row r="189" spans="1:6">
      <c r="A189" s="562" t="s">
        <v>39</v>
      </c>
      <c r="B189" s="27" t="s">
        <v>2</v>
      </c>
      <c r="C189" s="79"/>
      <c r="D189" s="79"/>
      <c r="E189" s="91"/>
      <c r="F189" s="92"/>
    </row>
    <row r="190" spans="1:6">
      <c r="A190" s="564"/>
      <c r="B190" s="28" t="s">
        <v>40</v>
      </c>
      <c r="C190" s="79">
        <v>0</v>
      </c>
      <c r="D190" s="79">
        <v>0</v>
      </c>
      <c r="E190" s="93">
        <v>1</v>
      </c>
      <c r="F190" s="92">
        <f>D190*E190</f>
        <v>0</v>
      </c>
    </row>
    <row r="191" spans="1:6">
      <c r="A191" s="15" t="s">
        <v>41</v>
      </c>
      <c r="B191" s="29" t="s">
        <v>42</v>
      </c>
      <c r="C191" s="121"/>
      <c r="D191" s="121"/>
      <c r="E191" s="91"/>
      <c r="F191" s="92"/>
    </row>
    <row r="192" spans="1:6">
      <c r="A192" s="562" t="s">
        <v>43</v>
      </c>
      <c r="B192" s="27" t="s">
        <v>44</v>
      </c>
      <c r="C192" s="79"/>
      <c r="D192" s="79"/>
      <c r="E192" s="91"/>
      <c r="F192" s="92"/>
    </row>
    <row r="193" spans="1:6">
      <c r="A193" s="564"/>
      <c r="B193" s="28" t="s">
        <v>45</v>
      </c>
      <c r="C193" s="79"/>
      <c r="D193" s="79"/>
      <c r="E193" s="91"/>
      <c r="F193" s="92"/>
    </row>
    <row r="194" spans="1:6">
      <c r="A194" s="562">
        <v>2</v>
      </c>
      <c r="B194" s="30" t="s">
        <v>46</v>
      </c>
      <c r="C194" s="566" t="s">
        <v>21</v>
      </c>
      <c r="D194" s="561"/>
      <c r="E194" s="557"/>
      <c r="F194" s="559"/>
    </row>
    <row r="195" spans="1:6">
      <c r="A195" s="564"/>
      <c r="B195" s="23" t="s">
        <v>47</v>
      </c>
      <c r="C195" s="566"/>
      <c r="D195" s="561"/>
      <c r="E195" s="558"/>
      <c r="F195" s="560"/>
    </row>
    <row r="196" spans="1:6">
      <c r="A196" s="562" t="s">
        <v>48</v>
      </c>
      <c r="B196" s="27" t="s">
        <v>2</v>
      </c>
      <c r="C196" s="79"/>
      <c r="D196" s="79"/>
      <c r="E196" s="91"/>
      <c r="F196" s="92"/>
    </row>
    <row r="197" spans="1:6">
      <c r="A197" s="563"/>
      <c r="B197" s="31" t="s">
        <v>49</v>
      </c>
      <c r="C197" s="79"/>
      <c r="D197" s="79"/>
      <c r="E197" s="91"/>
      <c r="F197" s="92"/>
    </row>
    <row r="198" spans="1:6">
      <c r="A198" s="564"/>
      <c r="B198" s="28" t="s">
        <v>50</v>
      </c>
      <c r="C198" s="79">
        <v>0</v>
      </c>
      <c r="D198" s="79">
        <f>C198*0.029</f>
        <v>0</v>
      </c>
      <c r="E198" s="93">
        <v>1</v>
      </c>
      <c r="F198" s="92">
        <f>D198*E198</f>
        <v>0</v>
      </c>
    </row>
    <row r="199" spans="1:6">
      <c r="A199" s="562" t="s">
        <v>51</v>
      </c>
      <c r="B199" s="27" t="s">
        <v>52</v>
      </c>
      <c r="C199" s="79"/>
      <c r="D199" s="79"/>
      <c r="E199" s="91"/>
      <c r="F199" s="92"/>
    </row>
    <row r="200" spans="1:6">
      <c r="A200" s="564"/>
      <c r="B200" s="28" t="s">
        <v>53</v>
      </c>
      <c r="C200" s="79"/>
      <c r="D200" s="79"/>
      <c r="E200" s="91"/>
      <c r="F200" s="92"/>
    </row>
    <row r="201" spans="1:6">
      <c r="A201" s="562" t="s">
        <v>54</v>
      </c>
      <c r="B201" s="27" t="s">
        <v>55</v>
      </c>
      <c r="C201" s="79"/>
      <c r="D201" s="79"/>
      <c r="E201" s="91"/>
      <c r="F201" s="92"/>
    </row>
    <row r="202" spans="1:6">
      <c r="A202" s="564"/>
      <c r="B202" s="28" t="s">
        <v>56</v>
      </c>
      <c r="C202" s="79">
        <v>0</v>
      </c>
      <c r="D202" s="79">
        <v>0</v>
      </c>
      <c r="E202" s="93">
        <v>1</v>
      </c>
      <c r="F202" s="92">
        <f>D202*E202</f>
        <v>0</v>
      </c>
    </row>
    <row r="203" spans="1:6">
      <c r="A203" s="562" t="s">
        <v>57</v>
      </c>
      <c r="B203" s="27" t="s">
        <v>55</v>
      </c>
      <c r="C203" s="79"/>
      <c r="D203" s="79"/>
      <c r="E203" s="91"/>
      <c r="F203" s="92"/>
    </row>
    <row r="204" spans="1:6" ht="16.5">
      <c r="A204" s="564"/>
      <c r="B204" s="28" t="s">
        <v>58</v>
      </c>
      <c r="C204" s="79"/>
      <c r="D204" s="79"/>
      <c r="E204" s="91"/>
      <c r="F204" s="92"/>
    </row>
    <row r="205" spans="1:6">
      <c r="A205" s="562" t="s">
        <v>59</v>
      </c>
      <c r="B205" s="27" t="s">
        <v>55</v>
      </c>
      <c r="C205" s="79"/>
      <c r="D205" s="79"/>
      <c r="E205" s="91"/>
      <c r="F205" s="92"/>
    </row>
    <row r="206" spans="1:6" ht="16.5">
      <c r="A206" s="564"/>
      <c r="B206" s="28" t="s">
        <v>58</v>
      </c>
      <c r="C206" s="79"/>
      <c r="D206" s="79"/>
      <c r="E206" s="91"/>
      <c r="F206" s="92"/>
    </row>
    <row r="207" spans="1:6">
      <c r="A207" s="562">
        <v>3</v>
      </c>
      <c r="B207" s="30" t="s">
        <v>60</v>
      </c>
      <c r="C207" s="79"/>
      <c r="D207" s="79"/>
      <c r="E207" s="91"/>
      <c r="F207" s="92"/>
    </row>
    <row r="208" spans="1:6">
      <c r="A208" s="564"/>
      <c r="B208" s="23" t="s">
        <v>61</v>
      </c>
      <c r="C208" s="79">
        <v>0</v>
      </c>
      <c r="D208" s="79">
        <f>C208*0.051</f>
        <v>0</v>
      </c>
      <c r="E208" s="93">
        <v>1</v>
      </c>
      <c r="F208" s="92">
        <f>D208*E208</f>
        <v>0</v>
      </c>
    </row>
    <row r="209" spans="1:6">
      <c r="A209" s="15"/>
      <c r="B209" s="118" t="s">
        <v>20</v>
      </c>
      <c r="C209" s="120" t="s">
        <v>21</v>
      </c>
      <c r="D209" s="121">
        <f>D190+D198+D202+D208+D187</f>
        <v>0</v>
      </c>
      <c r="E209" s="121"/>
      <c r="F209" s="121">
        <f>F190+F198+F202+F208+F187</f>
        <v>0</v>
      </c>
    </row>
    <row r="210" spans="1:6">
      <c r="A210" s="13"/>
      <c r="B210" s="13"/>
      <c r="C210" s="8"/>
      <c r="D210" s="8"/>
    </row>
    <row r="211" spans="1:6">
      <c r="A211" s="567" t="s">
        <v>62</v>
      </c>
      <c r="B211" s="567"/>
      <c r="C211" s="567"/>
      <c r="D211" s="567"/>
    </row>
    <row r="212" spans="1:6">
      <c r="A212" s="567"/>
      <c r="B212" s="567"/>
      <c r="C212" s="567"/>
      <c r="D212" s="567"/>
      <c r="F212" s="94"/>
    </row>
    <row r="213" spans="1:6">
      <c r="A213" s="567"/>
      <c r="B213" s="567"/>
      <c r="C213" s="567"/>
      <c r="D213" s="567"/>
    </row>
  </sheetData>
  <mergeCells count="117">
    <mergeCell ref="A207:A208"/>
    <mergeCell ref="A211:D213"/>
    <mergeCell ref="A196:A198"/>
    <mergeCell ref="A199:A200"/>
    <mergeCell ref="A201:A202"/>
    <mergeCell ref="A203:A204"/>
    <mergeCell ref="A205:A206"/>
    <mergeCell ref="C183:F183"/>
    <mergeCell ref="A189:A190"/>
    <mergeCell ref="A192:A193"/>
    <mergeCell ref="A194:A195"/>
    <mergeCell ref="C194:C195"/>
    <mergeCell ref="D194:D195"/>
    <mergeCell ref="E194:E195"/>
    <mergeCell ref="F194:F195"/>
    <mergeCell ref="A179:D179"/>
    <mergeCell ref="A180:D180"/>
    <mergeCell ref="A181:D181"/>
    <mergeCell ref="A182:B182"/>
    <mergeCell ref="C182:D182"/>
    <mergeCell ref="A171:A172"/>
    <mergeCell ref="A175:D177"/>
    <mergeCell ref="A160:A162"/>
    <mergeCell ref="A163:A164"/>
    <mergeCell ref="A165:A166"/>
    <mergeCell ref="A167:A168"/>
    <mergeCell ref="A169:A170"/>
    <mergeCell ref="C147:F147"/>
    <mergeCell ref="A153:A154"/>
    <mergeCell ref="A156:A157"/>
    <mergeCell ref="A158:A159"/>
    <mergeCell ref="C158:C159"/>
    <mergeCell ref="D158:D159"/>
    <mergeCell ref="E158:E159"/>
    <mergeCell ref="F158:F159"/>
    <mergeCell ref="A143:D143"/>
    <mergeCell ref="A144:D144"/>
    <mergeCell ref="A145:D145"/>
    <mergeCell ref="A146:B146"/>
    <mergeCell ref="C146:D146"/>
    <mergeCell ref="A131:A132"/>
    <mergeCell ref="A133:A134"/>
    <mergeCell ref="A135:A136"/>
    <mergeCell ref="A139:D141"/>
    <mergeCell ref="C111:F111"/>
    <mergeCell ref="E122:E123"/>
    <mergeCell ref="F122:F123"/>
    <mergeCell ref="A124:A126"/>
    <mergeCell ref="A127:A128"/>
    <mergeCell ref="A129:A130"/>
    <mergeCell ref="A117:A118"/>
    <mergeCell ref="A120:A121"/>
    <mergeCell ref="A122:A123"/>
    <mergeCell ref="C122:C123"/>
    <mergeCell ref="D122:D123"/>
    <mergeCell ref="A107:D107"/>
    <mergeCell ref="A108:D108"/>
    <mergeCell ref="A109:D109"/>
    <mergeCell ref="A110:B110"/>
    <mergeCell ref="C110:D110"/>
    <mergeCell ref="A95:A96"/>
    <mergeCell ref="A97:A98"/>
    <mergeCell ref="A99:A100"/>
    <mergeCell ref="A103:D105"/>
    <mergeCell ref="E86:E87"/>
    <mergeCell ref="F86:F87"/>
    <mergeCell ref="A88:A90"/>
    <mergeCell ref="A91:A92"/>
    <mergeCell ref="A93:A94"/>
    <mergeCell ref="A74:B74"/>
    <mergeCell ref="C74:D74"/>
    <mergeCell ref="A81:A82"/>
    <mergeCell ref="A84:A85"/>
    <mergeCell ref="A86:A87"/>
    <mergeCell ref="C86:C87"/>
    <mergeCell ref="D86:D87"/>
    <mergeCell ref="A64:A65"/>
    <mergeCell ref="A68:D70"/>
    <mergeCell ref="A71:D71"/>
    <mergeCell ref="A72:D72"/>
    <mergeCell ref="A73:D73"/>
    <mergeCell ref="A53:A55"/>
    <mergeCell ref="A56:A57"/>
    <mergeCell ref="A58:A59"/>
    <mergeCell ref="A60:A61"/>
    <mergeCell ref="A62:A63"/>
    <mergeCell ref="A51:A52"/>
    <mergeCell ref="C51:C52"/>
    <mergeCell ref="D51:D52"/>
    <mergeCell ref="E51:E52"/>
    <mergeCell ref="F51:F52"/>
    <mergeCell ref="A38:D38"/>
    <mergeCell ref="A39:B39"/>
    <mergeCell ref="C39:D39"/>
    <mergeCell ref="A46:A47"/>
    <mergeCell ref="A49:A50"/>
    <mergeCell ref="A37:D37"/>
    <mergeCell ref="A11:A12"/>
    <mergeCell ref="A21:A22"/>
    <mergeCell ref="A16:A17"/>
    <mergeCell ref="C16:C17"/>
    <mergeCell ref="A4:B4"/>
    <mergeCell ref="C4:D4"/>
    <mergeCell ref="A25:A26"/>
    <mergeCell ref="A33:D35"/>
    <mergeCell ref="A27:A28"/>
    <mergeCell ref="A29:A30"/>
    <mergeCell ref="A14:A15"/>
    <mergeCell ref="E16:E17"/>
    <mergeCell ref="F16:F17"/>
    <mergeCell ref="D16:D17"/>
    <mergeCell ref="A18:A20"/>
    <mergeCell ref="A23:A24"/>
    <mergeCell ref="A1:D1"/>
    <mergeCell ref="A2:D2"/>
    <mergeCell ref="A3:D3"/>
    <mergeCell ref="A36:D36"/>
  </mergeCells>
  <pageMargins left="0.7" right="0.7" top="0.75" bottom="0.75" header="0.3" footer="0.3"/>
  <pageSetup paperSize="9" scale="55" orientation="portrait" r:id="rId1"/>
  <rowBreaks count="2" manualBreakCount="2">
    <brk id="70" max="10" man="1"/>
    <brk id="142" max="10" man="1"/>
  </rowBreaks>
</worksheet>
</file>

<file path=xl/worksheets/sheet6.xml><?xml version="1.0" encoding="utf-8"?>
<worksheet xmlns="http://schemas.openxmlformats.org/spreadsheetml/2006/main" xmlns:r="http://schemas.openxmlformats.org/officeDocument/2006/relationships">
  <dimension ref="A1:G25"/>
  <sheetViews>
    <sheetView view="pageBreakPreview" topLeftCell="A19" zoomScaleSheetLayoutView="100" workbookViewId="0">
      <selection activeCell="F22" sqref="F22"/>
    </sheetView>
  </sheetViews>
  <sheetFormatPr defaultRowHeight="15"/>
  <cols>
    <col min="1" max="1" width="11.5703125" customWidth="1"/>
    <col min="2" max="2" width="28.28515625" customWidth="1"/>
    <col min="3" max="3" width="17.7109375" bestFit="1" customWidth="1"/>
    <col min="4" max="4" width="14.5703125" bestFit="1" customWidth="1"/>
    <col min="5" max="5" width="14.85546875" customWidth="1"/>
  </cols>
  <sheetData>
    <row r="1" spans="1:6" ht="15.75">
      <c r="A1" s="547" t="s">
        <v>106</v>
      </c>
      <c r="B1" s="547"/>
      <c r="C1" s="547"/>
      <c r="D1" s="547"/>
      <c r="E1" s="547"/>
    </row>
    <row r="2" spans="1:6">
      <c r="A2" s="6"/>
      <c r="B2" s="6"/>
      <c r="C2" s="6"/>
      <c r="D2" s="6"/>
      <c r="E2" s="6"/>
    </row>
    <row r="3" spans="1:6" ht="15.75">
      <c r="A3" s="67" t="s">
        <v>18</v>
      </c>
      <c r="B3" s="67"/>
      <c r="C3" s="67"/>
      <c r="D3" s="67"/>
      <c r="E3" s="67" t="s">
        <v>114</v>
      </c>
      <c r="F3" s="67"/>
    </row>
    <row r="4" spans="1:6">
      <c r="A4" s="6"/>
      <c r="B4" s="6"/>
      <c r="C4" s="6"/>
      <c r="D4" s="6"/>
      <c r="E4" s="6"/>
    </row>
    <row r="5" spans="1:6" ht="15.75">
      <c r="A5" s="554" t="s">
        <v>19</v>
      </c>
      <c r="B5" s="554"/>
      <c r="C5" s="60"/>
      <c r="D5" s="549" t="s">
        <v>83</v>
      </c>
      <c r="E5" s="549"/>
      <c r="F5" s="549"/>
    </row>
    <row r="6" spans="1:6">
      <c r="A6" s="8"/>
      <c r="B6" s="8"/>
      <c r="C6" s="8"/>
      <c r="D6" s="8"/>
      <c r="E6" s="8"/>
    </row>
    <row r="7" spans="1:6" ht="44.25" customHeight="1">
      <c r="A7" s="63" t="s">
        <v>23</v>
      </c>
      <c r="B7" s="63" t="s">
        <v>29</v>
      </c>
      <c r="C7" s="63" t="s">
        <v>113</v>
      </c>
      <c r="D7" s="63" t="s">
        <v>65</v>
      </c>
      <c r="E7" s="63" t="s">
        <v>66</v>
      </c>
      <c r="F7" s="61" t="s">
        <v>67</v>
      </c>
    </row>
    <row r="8" spans="1:6">
      <c r="A8" s="59">
        <v>1</v>
      </c>
      <c r="B8" s="59">
        <v>2</v>
      </c>
      <c r="C8" s="59"/>
      <c r="D8" s="59">
        <v>3</v>
      </c>
      <c r="E8" s="59">
        <v>4</v>
      </c>
      <c r="F8" s="37">
        <v>5</v>
      </c>
    </row>
    <row r="9" spans="1:6" ht="30">
      <c r="A9" s="17">
        <v>1</v>
      </c>
      <c r="B9" s="69" t="s">
        <v>115</v>
      </c>
      <c r="C9" s="23">
        <v>831</v>
      </c>
      <c r="D9" s="16"/>
      <c r="E9" s="58"/>
      <c r="F9" s="62"/>
    </row>
    <row r="10" spans="1:6" ht="30">
      <c r="A10" s="17">
        <v>2</v>
      </c>
      <c r="B10" s="73" t="s">
        <v>13</v>
      </c>
      <c r="C10" s="23">
        <v>852</v>
      </c>
      <c r="D10" s="16"/>
      <c r="E10" s="106"/>
      <c r="F10" s="107"/>
    </row>
    <row r="11" spans="1:6" ht="30">
      <c r="A11" s="17">
        <v>3</v>
      </c>
      <c r="B11" s="69" t="s">
        <v>115</v>
      </c>
      <c r="C11" s="23">
        <v>853</v>
      </c>
      <c r="D11" s="16"/>
      <c r="E11" s="58"/>
      <c r="F11" s="62"/>
    </row>
    <row r="12" spans="1:6">
      <c r="A12" s="23"/>
      <c r="B12" s="58" t="s">
        <v>20</v>
      </c>
      <c r="C12" s="58"/>
      <c r="D12" s="58"/>
      <c r="E12" s="15" t="s">
        <v>21</v>
      </c>
      <c r="F12" s="62">
        <f>SUM(F9:F11)</f>
        <v>0</v>
      </c>
    </row>
    <row r="15" spans="1:6" ht="15.75">
      <c r="A15" s="67" t="s">
        <v>18</v>
      </c>
      <c r="B15" s="67"/>
      <c r="C15" s="67"/>
      <c r="D15" s="67"/>
      <c r="E15" s="67" t="s">
        <v>114</v>
      </c>
      <c r="F15" s="67"/>
    </row>
    <row r="16" spans="1:6">
      <c r="A16" s="6"/>
      <c r="B16" s="6"/>
      <c r="C16" s="6"/>
      <c r="D16" s="6"/>
      <c r="E16" s="6"/>
    </row>
    <row r="17" spans="1:7" ht="69.75" customHeight="1">
      <c r="A17" s="554" t="s">
        <v>19</v>
      </c>
      <c r="B17" s="554"/>
      <c r="C17" s="60"/>
      <c r="D17" s="568" t="s">
        <v>5</v>
      </c>
      <c r="E17" s="568"/>
      <c r="F17" s="568"/>
      <c r="G17" s="68"/>
    </row>
    <row r="18" spans="1:7">
      <c r="A18" s="8"/>
      <c r="B18" s="8"/>
      <c r="C18" s="8"/>
      <c r="D18" s="8"/>
      <c r="E18" s="8"/>
    </row>
    <row r="19" spans="1:7" ht="44.25" customHeight="1">
      <c r="A19" s="63" t="s">
        <v>23</v>
      </c>
      <c r="B19" s="63" t="s">
        <v>29</v>
      </c>
      <c r="C19" s="63" t="s">
        <v>113</v>
      </c>
      <c r="D19" s="63" t="s">
        <v>65</v>
      </c>
      <c r="E19" s="63" t="s">
        <v>66</v>
      </c>
      <c r="F19" s="61" t="s">
        <v>67</v>
      </c>
    </row>
    <row r="20" spans="1:7">
      <c r="A20" s="59">
        <v>1</v>
      </c>
      <c r="B20" s="59">
        <v>2</v>
      </c>
      <c r="C20" s="59"/>
      <c r="D20" s="59">
        <v>3</v>
      </c>
      <c r="E20" s="59">
        <v>4</v>
      </c>
      <c r="F20" s="37">
        <v>5</v>
      </c>
    </row>
    <row r="21" spans="1:7" ht="30">
      <c r="A21" s="17">
        <v>1</v>
      </c>
      <c r="B21" s="69" t="s">
        <v>115</v>
      </c>
      <c r="C21" s="23">
        <v>831</v>
      </c>
      <c r="D21" s="16"/>
      <c r="E21" s="58"/>
      <c r="F21" s="62">
        <v>1000</v>
      </c>
    </row>
    <row r="22" spans="1:7" ht="30">
      <c r="A22" s="17">
        <v>2</v>
      </c>
      <c r="B22" s="69" t="s">
        <v>115</v>
      </c>
      <c r="C22" s="23">
        <v>851</v>
      </c>
      <c r="D22" s="16"/>
      <c r="E22" s="58"/>
      <c r="F22" s="62"/>
    </row>
    <row r="23" spans="1:7" ht="30">
      <c r="A23" s="17">
        <v>3</v>
      </c>
      <c r="B23" s="73" t="s">
        <v>13</v>
      </c>
      <c r="C23" s="23">
        <v>852</v>
      </c>
      <c r="D23" s="16"/>
      <c r="E23" s="71"/>
      <c r="F23" s="72"/>
    </row>
    <row r="24" spans="1:7" ht="30">
      <c r="A24" s="17">
        <v>4</v>
      </c>
      <c r="B24" s="69" t="s">
        <v>115</v>
      </c>
      <c r="C24" s="23">
        <v>853</v>
      </c>
      <c r="D24" s="16"/>
      <c r="E24" s="58"/>
      <c r="F24" s="62">
        <f>20372.15+15.16+219.46</f>
        <v>20606.77</v>
      </c>
    </row>
    <row r="25" spans="1:7">
      <c r="A25" s="23"/>
      <c r="B25" s="58" t="s">
        <v>20</v>
      </c>
      <c r="C25" s="58"/>
      <c r="D25" s="58"/>
      <c r="E25" s="15" t="s">
        <v>21</v>
      </c>
      <c r="F25" s="62">
        <f>SUM(F21:F24)</f>
        <v>21606.77</v>
      </c>
    </row>
  </sheetData>
  <mergeCells count="5">
    <mergeCell ref="A17:B17"/>
    <mergeCell ref="D17:F17"/>
    <mergeCell ref="A1:E1"/>
    <mergeCell ref="A5:B5"/>
    <mergeCell ref="D5:F5"/>
  </mergeCells>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71"/>
  <sheetViews>
    <sheetView view="pageBreakPreview" topLeftCell="A60" zoomScale="115" zoomScaleNormal="100" zoomScaleSheetLayoutView="115" workbookViewId="0">
      <selection activeCell="F72" sqref="F72"/>
    </sheetView>
  </sheetViews>
  <sheetFormatPr defaultColWidth="1.140625" defaultRowHeight="12.75"/>
  <cols>
    <col min="1" max="1" width="9" style="8" customWidth="1"/>
    <col min="2" max="2" width="35" style="8" customWidth="1"/>
    <col min="3" max="3" width="13.140625" style="109" customWidth="1"/>
    <col min="4" max="4" width="14.42578125" style="109" customWidth="1"/>
    <col min="5" max="5" width="12" style="109" customWidth="1"/>
    <col min="6" max="6" width="14.7109375" style="109" bestFit="1" customWidth="1"/>
    <col min="7" max="7" width="20.140625" style="8" customWidth="1"/>
    <col min="8" max="8" width="6.85546875" style="142" customWidth="1"/>
    <col min="9" max="32" width="1.140625" style="8"/>
    <col min="33" max="33" width="2.28515625" style="8" bestFit="1" customWidth="1"/>
    <col min="34" max="16384" width="1.140625" style="8"/>
  </cols>
  <sheetData>
    <row r="1" spans="1:8" s="131" customFormat="1" ht="15.75">
      <c r="A1" s="547" t="s">
        <v>111</v>
      </c>
      <c r="B1" s="547"/>
      <c r="C1" s="547"/>
      <c r="D1" s="547"/>
      <c r="E1" s="547"/>
      <c r="F1" s="547"/>
      <c r="H1" s="137"/>
    </row>
    <row r="2" spans="1:8" s="7" customFormat="1" ht="9.75">
      <c r="A2" s="6"/>
      <c r="B2" s="6"/>
      <c r="C2" s="138"/>
      <c r="D2" s="138"/>
      <c r="E2" s="138"/>
      <c r="F2" s="138"/>
      <c r="H2" s="139"/>
    </row>
    <row r="3" spans="1:8" s="131" customFormat="1" ht="15.75">
      <c r="A3" s="554" t="s">
        <v>18</v>
      </c>
      <c r="B3" s="554"/>
      <c r="C3" s="569" t="s">
        <v>80</v>
      </c>
      <c r="D3" s="569"/>
      <c r="E3" s="569"/>
      <c r="F3" s="569"/>
      <c r="H3" s="137"/>
    </row>
    <row r="4" spans="1:8" s="7" customFormat="1" ht="15">
      <c r="A4" s="140"/>
      <c r="B4" s="6"/>
      <c r="C4" s="138"/>
      <c r="D4" s="138"/>
      <c r="E4" s="138"/>
      <c r="F4" s="138"/>
      <c r="H4" s="139"/>
    </row>
    <row r="5" spans="1:8" s="131" customFormat="1" ht="15.75">
      <c r="A5" s="554" t="s">
        <v>19</v>
      </c>
      <c r="B5" s="554"/>
      <c r="C5" s="570" t="s">
        <v>81</v>
      </c>
      <c r="D5" s="571"/>
      <c r="E5" s="571"/>
      <c r="F5" s="571"/>
      <c r="H5" s="137"/>
    </row>
    <row r="6" spans="1:8" s="131" customFormat="1" ht="15.75">
      <c r="B6" s="140"/>
      <c r="C6" s="141"/>
      <c r="D6" s="141"/>
      <c r="E6" s="141"/>
      <c r="F6" s="141"/>
      <c r="H6" s="137"/>
    </row>
    <row r="7" spans="1:8" s="131" customFormat="1" ht="15.75">
      <c r="A7" s="547" t="s">
        <v>108</v>
      </c>
      <c r="B7" s="547"/>
      <c r="C7" s="547"/>
      <c r="D7" s="547"/>
      <c r="E7" s="547"/>
      <c r="F7" s="547"/>
      <c r="H7" s="137"/>
    </row>
    <row r="9" spans="1:8" ht="25.5">
      <c r="A9" s="37" t="s">
        <v>23</v>
      </c>
      <c r="B9" s="37" t="s">
        <v>29</v>
      </c>
      <c r="C9" s="127" t="s">
        <v>70</v>
      </c>
      <c r="D9" s="127" t="s">
        <v>69</v>
      </c>
      <c r="E9" s="127" t="s">
        <v>68</v>
      </c>
      <c r="F9" s="127" t="s">
        <v>34</v>
      </c>
    </row>
    <row r="10" spans="1:8">
      <c r="A10" s="37">
        <v>1</v>
      </c>
      <c r="B10" s="37">
        <v>2</v>
      </c>
      <c r="C10" s="127">
        <v>3</v>
      </c>
      <c r="D10" s="127">
        <v>4</v>
      </c>
      <c r="E10" s="127">
        <v>5</v>
      </c>
      <c r="F10" s="127">
        <v>6</v>
      </c>
    </row>
    <row r="11" spans="1:8">
      <c r="A11" s="74">
        <v>1</v>
      </c>
      <c r="B11" s="38" t="s">
        <v>79</v>
      </c>
      <c r="C11" s="65"/>
      <c r="D11" s="65">
        <v>12</v>
      </c>
      <c r="E11" s="65"/>
      <c r="F11" s="143">
        <v>11497.49</v>
      </c>
    </row>
    <row r="12" spans="1:8">
      <c r="A12" s="38"/>
      <c r="B12" s="36" t="s">
        <v>20</v>
      </c>
      <c r="C12" s="112" t="s">
        <v>21</v>
      </c>
      <c r="D12" s="112" t="s">
        <v>21</v>
      </c>
      <c r="E12" s="112" t="s">
        <v>21</v>
      </c>
      <c r="F12" s="143">
        <f>таб1!DF108</f>
        <v>11176</v>
      </c>
      <c r="G12" s="142" t="b">
        <f>F12-F11=0</f>
        <v>0</v>
      </c>
      <c r="H12" s="142">
        <v>221</v>
      </c>
    </row>
    <row r="13" spans="1:8" s="5" customFormat="1" ht="15.75">
      <c r="C13" s="144"/>
      <c r="D13" s="144"/>
      <c r="E13" s="144"/>
      <c r="F13" s="144"/>
      <c r="H13" s="145"/>
    </row>
    <row r="14" spans="1:8" s="131" customFormat="1" ht="56.25" hidden="1" customHeight="1">
      <c r="A14" s="554" t="s">
        <v>19</v>
      </c>
      <c r="B14" s="554"/>
      <c r="C14" s="571" t="s">
        <v>5</v>
      </c>
      <c r="D14" s="571"/>
      <c r="E14" s="571"/>
      <c r="F14" s="571"/>
      <c r="H14" s="137"/>
    </row>
    <row r="15" spans="1:8" s="131" customFormat="1" ht="15.75" hidden="1">
      <c r="B15" s="130"/>
      <c r="C15" s="141"/>
      <c r="D15" s="141"/>
      <c r="E15" s="141"/>
      <c r="F15" s="141"/>
      <c r="H15" s="137"/>
    </row>
    <row r="16" spans="1:8" s="131" customFormat="1" ht="15.75" hidden="1">
      <c r="A16" s="547" t="s">
        <v>107</v>
      </c>
      <c r="B16" s="547"/>
      <c r="C16" s="547"/>
      <c r="D16" s="547"/>
      <c r="E16" s="547"/>
      <c r="F16" s="547"/>
      <c r="H16" s="137"/>
    </row>
    <row r="17" spans="1:8" hidden="1"/>
    <row r="18" spans="1:8" ht="25.5" hidden="1">
      <c r="A18" s="37" t="s">
        <v>23</v>
      </c>
      <c r="B18" s="37" t="s">
        <v>29</v>
      </c>
      <c r="C18" s="127" t="s">
        <v>70</v>
      </c>
      <c r="D18" s="127" t="s">
        <v>69</v>
      </c>
      <c r="E18" s="127" t="s">
        <v>68</v>
      </c>
      <c r="F18" s="127" t="s">
        <v>34</v>
      </c>
    </row>
    <row r="19" spans="1:8" hidden="1">
      <c r="A19" s="37">
        <v>1</v>
      </c>
      <c r="B19" s="37">
        <v>2</v>
      </c>
      <c r="C19" s="127">
        <v>3</v>
      </c>
      <c r="D19" s="127">
        <v>4</v>
      </c>
      <c r="E19" s="127">
        <v>5</v>
      </c>
      <c r="F19" s="127">
        <v>6</v>
      </c>
    </row>
    <row r="20" spans="1:8" hidden="1">
      <c r="A20" s="74">
        <v>1</v>
      </c>
      <c r="B20" s="38" t="s">
        <v>79</v>
      </c>
      <c r="C20" s="64"/>
      <c r="D20" s="65">
        <v>12</v>
      </c>
      <c r="E20" s="146"/>
      <c r="F20" s="143">
        <f>E20*D20*C20</f>
        <v>0</v>
      </c>
    </row>
    <row r="21" spans="1:8" ht="15" hidden="1">
      <c r="A21" s="38"/>
      <c r="B21" s="36" t="s">
        <v>20</v>
      </c>
      <c r="C21" s="112" t="s">
        <v>21</v>
      </c>
      <c r="D21" s="147"/>
      <c r="E21" s="112">
        <v>0</v>
      </c>
      <c r="F21" s="148">
        <f>таб1!DF109</f>
        <v>0</v>
      </c>
      <c r="G21" s="142" t="b">
        <f>F21-F20=0</f>
        <v>1</v>
      </c>
      <c r="H21" s="142">
        <v>221</v>
      </c>
    </row>
    <row r="22" spans="1:8">
      <c r="A22" s="114"/>
      <c r="B22" s="115"/>
      <c r="C22" s="149"/>
      <c r="D22" s="149">
        <v>8554.7999999999993</v>
      </c>
      <c r="E22" s="149"/>
      <c r="F22" s="150"/>
    </row>
    <row r="23" spans="1:8" s="131" customFormat="1" ht="15.75">
      <c r="A23" s="554" t="s">
        <v>19</v>
      </c>
      <c r="B23" s="554"/>
      <c r="C23" s="571" t="s">
        <v>83</v>
      </c>
      <c r="D23" s="571"/>
      <c r="E23" s="571"/>
      <c r="F23" s="571"/>
      <c r="H23" s="137"/>
    </row>
    <row r="24" spans="1:8" s="131" customFormat="1" ht="15.75">
      <c r="B24" s="130"/>
      <c r="C24" s="141"/>
      <c r="D24" s="141"/>
      <c r="E24" s="141"/>
      <c r="F24" s="141"/>
      <c r="H24" s="137"/>
    </row>
    <row r="25" spans="1:8" s="131" customFormat="1" ht="15.75">
      <c r="A25" s="547" t="s">
        <v>107</v>
      </c>
      <c r="B25" s="547"/>
      <c r="C25" s="547"/>
      <c r="D25" s="547"/>
      <c r="E25" s="547"/>
      <c r="F25" s="547"/>
      <c r="H25" s="137"/>
    </row>
    <row r="26" spans="1:8">
      <c r="E26" s="109">
        <f>таб1!DF120</f>
        <v>905047.08</v>
      </c>
    </row>
    <row r="27" spans="1:8" ht="25.5">
      <c r="A27" s="37" t="s">
        <v>23</v>
      </c>
      <c r="B27" s="37" t="s">
        <v>29</v>
      </c>
      <c r="C27" s="127" t="s">
        <v>70</v>
      </c>
      <c r="D27" s="127" t="s">
        <v>69</v>
      </c>
      <c r="E27" s="127" t="s">
        <v>68</v>
      </c>
      <c r="F27" s="127" t="s">
        <v>34</v>
      </c>
    </row>
    <row r="28" spans="1:8">
      <c r="A28" s="37">
        <v>1</v>
      </c>
      <c r="B28" s="37">
        <v>2</v>
      </c>
      <c r="C28" s="127">
        <v>3</v>
      </c>
      <c r="D28" s="127">
        <v>4</v>
      </c>
      <c r="E28" s="127">
        <v>5</v>
      </c>
      <c r="F28" s="127">
        <v>6</v>
      </c>
    </row>
    <row r="29" spans="1:8">
      <c r="A29" s="74">
        <v>1</v>
      </c>
      <c r="B29" s="38" t="s">
        <v>94</v>
      </c>
      <c r="C29" s="65"/>
      <c r="D29" s="65">
        <v>12</v>
      </c>
      <c r="E29" s="143"/>
      <c r="F29" s="143">
        <v>61488</v>
      </c>
    </row>
    <row r="30" spans="1:8">
      <c r="A30" s="74">
        <v>2</v>
      </c>
      <c r="B30" s="38" t="s">
        <v>79</v>
      </c>
      <c r="C30" s="65"/>
      <c r="D30" s="65">
        <v>12</v>
      </c>
      <c r="E30" s="65"/>
      <c r="F30" s="143">
        <f>E30*D30*C30</f>
        <v>0</v>
      </c>
    </row>
    <row r="31" spans="1:8">
      <c r="A31" s="38"/>
      <c r="B31" s="36" t="s">
        <v>20</v>
      </c>
      <c r="C31" s="112" t="s">
        <v>21</v>
      </c>
      <c r="D31" s="112" t="s">
        <v>21</v>
      </c>
      <c r="E31" s="112" t="s">
        <v>21</v>
      </c>
      <c r="F31" s="143">
        <f>таб1!DF110</f>
        <v>62249.88</v>
      </c>
      <c r="G31" s="142" t="b">
        <f>F31-F30-F29=0</f>
        <v>0</v>
      </c>
      <c r="H31" s="142">
        <v>221</v>
      </c>
    </row>
    <row r="32" spans="1:8">
      <c r="A32" s="114"/>
      <c r="B32" s="115"/>
      <c r="C32" s="149"/>
      <c r="D32" s="149"/>
      <c r="E32" s="149"/>
      <c r="F32" s="150"/>
    </row>
    <row r="33" spans="1:8" s="131" customFormat="1" ht="15.75">
      <c r="A33" s="554" t="s">
        <v>19</v>
      </c>
      <c r="B33" s="554"/>
      <c r="C33" s="570" t="s">
        <v>81</v>
      </c>
      <c r="D33" s="571"/>
      <c r="E33" s="571"/>
      <c r="F33" s="571"/>
      <c r="H33" s="137"/>
    </row>
    <row r="34" spans="1:8" s="131" customFormat="1" ht="15.75">
      <c r="A34" s="547" t="s">
        <v>496</v>
      </c>
      <c r="B34" s="547"/>
      <c r="C34" s="547"/>
      <c r="D34" s="547"/>
      <c r="E34" s="547"/>
      <c r="F34" s="547"/>
      <c r="H34" s="137"/>
    </row>
    <row r="36" spans="1:8" ht="51">
      <c r="A36" s="37" t="s">
        <v>23</v>
      </c>
      <c r="B36" s="37" t="s">
        <v>0</v>
      </c>
      <c r="C36" s="127" t="s">
        <v>459</v>
      </c>
      <c r="D36" s="127" t="s">
        <v>71</v>
      </c>
      <c r="E36" s="151" t="s">
        <v>460</v>
      </c>
      <c r="F36" s="127" t="s">
        <v>461</v>
      </c>
    </row>
    <row r="37" spans="1:8" s="152" customFormat="1" ht="11.25">
      <c r="A37" s="110">
        <v>1</v>
      </c>
      <c r="B37" s="110">
        <v>2</v>
      </c>
      <c r="C37" s="111">
        <v>4</v>
      </c>
      <c r="D37" s="111">
        <v>5</v>
      </c>
      <c r="E37" s="111">
        <v>6</v>
      </c>
      <c r="F37" s="111">
        <v>6</v>
      </c>
      <c r="H37" s="153"/>
    </row>
    <row r="38" spans="1:8">
      <c r="A38" s="74"/>
      <c r="B38" s="38" t="s">
        <v>462</v>
      </c>
      <c r="C38" s="66"/>
      <c r="D38" s="66"/>
      <c r="E38" s="66"/>
      <c r="F38" s="66">
        <v>1231937</v>
      </c>
    </row>
    <row r="39" spans="1:8">
      <c r="A39" s="74">
        <v>1</v>
      </c>
      <c r="B39" s="38" t="s">
        <v>463</v>
      </c>
      <c r="C39" s="66"/>
      <c r="D39" s="66"/>
      <c r="E39" s="66"/>
      <c r="F39" s="66"/>
    </row>
    <row r="40" spans="1:8">
      <c r="A40" s="74">
        <v>2</v>
      </c>
      <c r="B40" s="38" t="s">
        <v>464</v>
      </c>
      <c r="C40" s="66"/>
      <c r="D40" s="66"/>
      <c r="E40" s="66"/>
      <c r="F40" s="66"/>
    </row>
    <row r="41" spans="1:8">
      <c r="A41" s="74">
        <v>1</v>
      </c>
      <c r="B41" s="38" t="s">
        <v>465</v>
      </c>
      <c r="C41" s="66"/>
      <c r="D41" s="66"/>
      <c r="E41" s="66"/>
      <c r="F41" s="66"/>
    </row>
    <row r="42" spans="1:8">
      <c r="A42" s="74">
        <v>4</v>
      </c>
      <c r="B42" s="38" t="s">
        <v>466</v>
      </c>
      <c r="C42" s="66"/>
      <c r="D42" s="66"/>
      <c r="E42" s="66"/>
      <c r="F42" s="66"/>
    </row>
    <row r="43" spans="1:8">
      <c r="A43" s="74">
        <v>5</v>
      </c>
      <c r="B43" s="38" t="s">
        <v>467</v>
      </c>
      <c r="C43" s="66"/>
      <c r="D43" s="66"/>
      <c r="E43" s="66"/>
      <c r="F43" s="66"/>
    </row>
    <row r="44" spans="1:8">
      <c r="A44" s="38"/>
      <c r="B44" s="38" t="s">
        <v>468</v>
      </c>
      <c r="C44" s="112" t="s">
        <v>21</v>
      </c>
      <c r="D44" s="112" t="s">
        <v>21</v>
      </c>
      <c r="E44" s="112" t="s">
        <v>21</v>
      </c>
      <c r="F44" s="113">
        <f>таб1!DF113</f>
        <v>164189</v>
      </c>
      <c r="G44" s="142" t="b">
        <f>F44-F38=0</f>
        <v>0</v>
      </c>
      <c r="H44" s="142">
        <v>223</v>
      </c>
    </row>
    <row r="45" spans="1:8">
      <c r="A45" s="114"/>
      <c r="B45" s="114"/>
      <c r="C45" s="149"/>
      <c r="D45" s="149"/>
      <c r="E45" s="149"/>
      <c r="F45" s="154"/>
      <c r="G45" s="142"/>
    </row>
    <row r="46" spans="1:8" ht="42" hidden="1" customHeight="1">
      <c r="A46" s="572" t="s">
        <v>19</v>
      </c>
      <c r="B46" s="572"/>
      <c r="C46" s="573" t="s">
        <v>5</v>
      </c>
      <c r="D46" s="573"/>
      <c r="E46" s="573"/>
      <c r="F46" s="573"/>
      <c r="G46" s="142"/>
    </row>
    <row r="47" spans="1:8" ht="15.75" hidden="1">
      <c r="A47" s="155"/>
      <c r="B47" s="155"/>
      <c r="C47" s="156"/>
      <c r="D47" s="156"/>
      <c r="E47" s="156"/>
      <c r="F47" s="156"/>
      <c r="G47" s="142"/>
    </row>
    <row r="48" spans="1:8" ht="15.75" hidden="1">
      <c r="A48" s="547" t="s">
        <v>469</v>
      </c>
      <c r="B48" s="547"/>
      <c r="C48" s="547"/>
      <c r="D48" s="547"/>
      <c r="E48" s="547"/>
      <c r="F48" s="547"/>
      <c r="G48" s="142"/>
    </row>
    <row r="49" spans="1:8" ht="15.75" hidden="1">
      <c r="A49" s="130"/>
      <c r="B49" s="130"/>
      <c r="C49" s="130"/>
      <c r="D49" s="130"/>
      <c r="E49" s="130"/>
      <c r="F49" s="130"/>
      <c r="G49" s="142"/>
    </row>
    <row r="50" spans="1:8" ht="51" hidden="1">
      <c r="A50" s="37" t="s">
        <v>23</v>
      </c>
      <c r="B50" s="37" t="s">
        <v>29</v>
      </c>
      <c r="C50" s="127" t="s">
        <v>459</v>
      </c>
      <c r="D50" s="127" t="s">
        <v>71</v>
      </c>
      <c r="E50" s="151" t="s">
        <v>460</v>
      </c>
      <c r="F50" s="127" t="s">
        <v>470</v>
      </c>
      <c r="G50" s="142"/>
    </row>
    <row r="51" spans="1:8" hidden="1">
      <c r="A51" s="37">
        <v>1</v>
      </c>
      <c r="B51" s="37">
        <v>2</v>
      </c>
      <c r="C51" s="127">
        <v>3</v>
      </c>
      <c r="D51" s="127">
        <v>4</v>
      </c>
      <c r="E51" s="127">
        <v>5</v>
      </c>
      <c r="F51" s="127">
        <v>6</v>
      </c>
      <c r="G51" s="142"/>
    </row>
    <row r="52" spans="1:8" ht="25.5" hidden="1">
      <c r="A52" s="38"/>
      <c r="B52" s="64" t="s">
        <v>471</v>
      </c>
      <c r="C52" s="112" t="s">
        <v>21</v>
      </c>
      <c r="D52" s="112" t="s">
        <v>21</v>
      </c>
      <c r="E52" s="112" t="s">
        <v>21</v>
      </c>
      <c r="F52" s="157">
        <f>F53+F54+F55+F56+F57</f>
        <v>0</v>
      </c>
      <c r="G52" s="142"/>
    </row>
    <row r="53" spans="1:8" hidden="1">
      <c r="A53" s="74">
        <v>1</v>
      </c>
      <c r="B53" s="38" t="s">
        <v>463</v>
      </c>
      <c r="C53" s="112" t="s">
        <v>21</v>
      </c>
      <c r="D53" s="112" t="s">
        <v>21</v>
      </c>
      <c r="E53" s="112" t="s">
        <v>21</v>
      </c>
      <c r="F53" s="66"/>
    </row>
    <row r="54" spans="1:8" hidden="1">
      <c r="A54" s="74">
        <v>2</v>
      </c>
      <c r="B54" s="38" t="s">
        <v>464</v>
      </c>
      <c r="C54" s="112" t="s">
        <v>21</v>
      </c>
      <c r="D54" s="112" t="s">
        <v>21</v>
      </c>
      <c r="E54" s="112" t="s">
        <v>21</v>
      </c>
      <c r="F54" s="66"/>
    </row>
    <row r="55" spans="1:8" hidden="1">
      <c r="A55" s="74">
        <v>3</v>
      </c>
      <c r="B55" s="38" t="s">
        <v>465</v>
      </c>
      <c r="C55" s="112" t="s">
        <v>21</v>
      </c>
      <c r="D55" s="112" t="s">
        <v>21</v>
      </c>
      <c r="E55" s="112" t="s">
        <v>21</v>
      </c>
      <c r="F55" s="66"/>
    </row>
    <row r="56" spans="1:8" hidden="1">
      <c r="A56" s="74">
        <v>4</v>
      </c>
      <c r="B56" s="38" t="s">
        <v>466</v>
      </c>
      <c r="C56" s="112" t="s">
        <v>21</v>
      </c>
      <c r="D56" s="112" t="s">
        <v>21</v>
      </c>
      <c r="E56" s="112" t="s">
        <v>21</v>
      </c>
      <c r="F56" s="66"/>
    </row>
    <row r="57" spans="1:8" hidden="1">
      <c r="A57" s="74">
        <v>5</v>
      </c>
      <c r="B57" s="38" t="s">
        <v>467</v>
      </c>
      <c r="C57" s="112" t="s">
        <v>21</v>
      </c>
      <c r="D57" s="112" t="s">
        <v>21</v>
      </c>
      <c r="E57" s="112" t="s">
        <v>21</v>
      </c>
      <c r="F57" s="66"/>
    </row>
    <row r="58" spans="1:8" hidden="1">
      <c r="A58" s="38"/>
      <c r="B58" s="36" t="s">
        <v>20</v>
      </c>
      <c r="C58" s="112" t="s">
        <v>21</v>
      </c>
      <c r="D58" s="112" t="s">
        <v>21</v>
      </c>
      <c r="E58" s="112" t="s">
        <v>21</v>
      </c>
      <c r="F58" s="66">
        <f>[1]таб1!DF108</f>
        <v>0</v>
      </c>
      <c r="G58" s="142" t="b">
        <f>F58-F52=0</f>
        <v>1</v>
      </c>
      <c r="H58" s="142">
        <v>223</v>
      </c>
    </row>
    <row r="59" spans="1:8" hidden="1">
      <c r="A59" s="114"/>
      <c r="B59" s="115"/>
      <c r="C59" s="149"/>
      <c r="D59" s="149"/>
      <c r="E59" s="149"/>
      <c r="F59" s="158"/>
      <c r="G59" s="142"/>
    </row>
    <row r="60" spans="1:8" ht="15.75">
      <c r="A60" s="554" t="s">
        <v>19</v>
      </c>
      <c r="B60" s="554"/>
      <c r="C60" s="571" t="s">
        <v>83</v>
      </c>
      <c r="D60" s="571"/>
      <c r="E60" s="571"/>
      <c r="F60" s="571"/>
      <c r="G60" s="142"/>
    </row>
    <row r="61" spans="1:8" s="152" customFormat="1" ht="12.75" customHeight="1">
      <c r="A61" s="547" t="s">
        <v>133</v>
      </c>
      <c r="B61" s="547"/>
      <c r="C61" s="547"/>
      <c r="D61" s="547"/>
      <c r="E61" s="547"/>
      <c r="F61" s="547"/>
      <c r="G61" s="153"/>
      <c r="H61" s="153"/>
    </row>
    <row r="62" spans="1:8">
      <c r="G62" s="142"/>
    </row>
    <row r="63" spans="1:8" ht="51">
      <c r="A63" s="37" t="s">
        <v>23</v>
      </c>
      <c r="B63" s="37" t="s">
        <v>0</v>
      </c>
      <c r="C63" s="127" t="s">
        <v>459</v>
      </c>
      <c r="D63" s="127" t="s">
        <v>71</v>
      </c>
      <c r="E63" s="151" t="s">
        <v>460</v>
      </c>
      <c r="F63" s="127" t="s">
        <v>461</v>
      </c>
      <c r="G63" s="142"/>
    </row>
    <row r="64" spans="1:8">
      <c r="A64" s="110">
        <v>1</v>
      </c>
      <c r="B64" s="110">
        <v>2</v>
      </c>
      <c r="C64" s="111">
        <v>4</v>
      </c>
      <c r="D64" s="111">
        <v>5</v>
      </c>
      <c r="E64" s="111">
        <v>6</v>
      </c>
      <c r="F64" s="111">
        <v>6</v>
      </c>
      <c r="G64" s="142"/>
    </row>
    <row r="65" spans="1:8">
      <c r="A65" s="74"/>
      <c r="B65" s="38" t="s">
        <v>462</v>
      </c>
      <c r="C65" s="66"/>
      <c r="D65" s="66"/>
      <c r="E65" s="66"/>
      <c r="F65" s="66">
        <f>1408874.25+1541974.9</f>
        <v>2950849.15</v>
      </c>
      <c r="G65" s="142"/>
    </row>
    <row r="66" spans="1:8">
      <c r="A66" s="74">
        <v>1</v>
      </c>
      <c r="B66" s="38" t="s">
        <v>463</v>
      </c>
      <c r="C66" s="66"/>
      <c r="D66" s="66"/>
      <c r="E66" s="66"/>
      <c r="F66" s="66"/>
    </row>
    <row r="67" spans="1:8">
      <c r="A67" s="74">
        <v>2</v>
      </c>
      <c r="B67" s="38" t="s">
        <v>464</v>
      </c>
      <c r="C67" s="66"/>
      <c r="D67" s="66"/>
      <c r="E67" s="66"/>
      <c r="F67" s="66"/>
    </row>
    <row r="68" spans="1:8">
      <c r="A68" s="74">
        <v>3</v>
      </c>
      <c r="B68" s="38" t="s">
        <v>465</v>
      </c>
      <c r="C68" s="66"/>
      <c r="D68" s="66"/>
      <c r="E68" s="66"/>
      <c r="F68" s="66"/>
    </row>
    <row r="69" spans="1:8">
      <c r="A69" s="74">
        <v>4</v>
      </c>
      <c r="B69" s="38" t="s">
        <v>466</v>
      </c>
      <c r="C69" s="66"/>
      <c r="D69" s="66"/>
      <c r="E69" s="66"/>
      <c r="F69" s="66"/>
    </row>
    <row r="70" spans="1:8">
      <c r="A70" s="74">
        <v>5</v>
      </c>
      <c r="B70" s="38" t="s">
        <v>467</v>
      </c>
      <c r="C70" s="66"/>
      <c r="D70" s="66"/>
      <c r="E70" s="66"/>
      <c r="F70" s="66"/>
    </row>
    <row r="71" spans="1:8">
      <c r="A71" s="38"/>
      <c r="B71" s="38" t="s">
        <v>468</v>
      </c>
      <c r="C71" s="112" t="s">
        <v>21</v>
      </c>
      <c r="D71" s="112" t="s">
        <v>21</v>
      </c>
      <c r="E71" s="112" t="s">
        <v>21</v>
      </c>
      <c r="F71" s="113">
        <v>2950849.15</v>
      </c>
      <c r="G71" s="142" t="b">
        <f>F71-F65=0</f>
        <v>1</v>
      </c>
      <c r="H71" s="142">
        <v>223</v>
      </c>
    </row>
  </sheetData>
  <mergeCells count="21">
    <mergeCell ref="A60:B60"/>
    <mergeCell ref="C60:F60"/>
    <mergeCell ref="A61:F61"/>
    <mergeCell ref="A33:B33"/>
    <mergeCell ref="C33:F33"/>
    <mergeCell ref="A34:F34"/>
    <mergeCell ref="A46:B46"/>
    <mergeCell ref="C46:F46"/>
    <mergeCell ref="A48:F48"/>
    <mergeCell ref="A25:F25"/>
    <mergeCell ref="A1:F1"/>
    <mergeCell ref="A3:B3"/>
    <mergeCell ref="C3:F3"/>
    <mergeCell ref="A5:B5"/>
    <mergeCell ref="C5:F5"/>
    <mergeCell ref="A7:F7"/>
    <mergeCell ref="A14:B14"/>
    <mergeCell ref="C14:F14"/>
    <mergeCell ref="A16:F16"/>
    <mergeCell ref="A23:B23"/>
    <mergeCell ref="C23:F23"/>
  </mergeCell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dimension ref="A1:J41"/>
  <sheetViews>
    <sheetView view="pageBreakPreview" topLeftCell="A16" zoomScaleNormal="100" zoomScaleSheetLayoutView="100" workbookViewId="0">
      <selection activeCell="E11" sqref="E11"/>
    </sheetView>
  </sheetViews>
  <sheetFormatPr defaultRowHeight="15"/>
  <cols>
    <col min="1" max="1" width="5.7109375" bestFit="1" customWidth="1"/>
    <col min="2" max="2" width="29.5703125" customWidth="1"/>
    <col min="3" max="3" width="20.140625" customWidth="1"/>
    <col min="4" max="4" width="13" customWidth="1"/>
    <col min="5" max="5" width="18.42578125" customWidth="1"/>
    <col min="6" max="6" width="17.42578125" customWidth="1"/>
  </cols>
  <sheetData>
    <row r="1" spans="1:10" ht="35.25" customHeight="1">
      <c r="A1" s="565" t="s">
        <v>497</v>
      </c>
      <c r="B1" s="565"/>
      <c r="C1" s="565"/>
      <c r="D1" s="565"/>
      <c r="E1" s="565"/>
      <c r="I1" t="s">
        <v>91</v>
      </c>
    </row>
    <row r="2" spans="1:10" s="5" customFormat="1" ht="15.75">
      <c r="A2" s="554" t="s">
        <v>18</v>
      </c>
      <c r="B2" s="554"/>
      <c r="C2" s="548" t="s">
        <v>80</v>
      </c>
      <c r="D2" s="548"/>
      <c r="E2" s="42"/>
      <c r="F2" s="42"/>
      <c r="G2" s="42"/>
      <c r="H2" s="42"/>
      <c r="I2" s="42"/>
      <c r="J2" s="42"/>
    </row>
    <row r="3" spans="1:10" s="9" customFormat="1" ht="9.75">
      <c r="A3" s="7"/>
      <c r="C3" s="10"/>
      <c r="D3" s="10"/>
      <c r="E3" s="10"/>
      <c r="F3" s="10"/>
      <c r="G3" s="10"/>
      <c r="H3" s="10"/>
      <c r="I3" s="10"/>
      <c r="J3" s="10"/>
    </row>
    <row r="4" spans="1:10" s="5" customFormat="1" ht="30.75" customHeight="1">
      <c r="A4" s="574" t="s">
        <v>19</v>
      </c>
      <c r="B4" s="574"/>
      <c r="C4" s="575" t="s">
        <v>81</v>
      </c>
      <c r="D4" s="575"/>
      <c r="E4" s="575"/>
      <c r="F4" s="43"/>
      <c r="G4" s="43"/>
      <c r="H4" s="43"/>
      <c r="I4" s="43"/>
      <c r="J4" s="43"/>
    </row>
    <row r="5" spans="1:10">
      <c r="A5" s="6"/>
      <c r="B5" s="6"/>
      <c r="C5" s="6"/>
      <c r="D5" s="159"/>
      <c r="E5" s="159"/>
    </row>
    <row r="6" spans="1:10" ht="25.5">
      <c r="A6" s="132" t="s">
        <v>23</v>
      </c>
      <c r="B6" s="160" t="s">
        <v>29</v>
      </c>
      <c r="C6" s="132" t="s">
        <v>72</v>
      </c>
      <c r="D6" s="127" t="s">
        <v>473</v>
      </c>
      <c r="E6" s="127" t="s">
        <v>73</v>
      </c>
    </row>
    <row r="7" spans="1:10">
      <c r="A7" s="128">
        <v>1</v>
      </c>
      <c r="B7" s="128">
        <v>2</v>
      </c>
      <c r="C7" s="128">
        <v>3</v>
      </c>
      <c r="D7" s="37">
        <v>4</v>
      </c>
      <c r="E7" s="37">
        <v>5</v>
      </c>
    </row>
    <row r="8" spans="1:10" ht="25.5">
      <c r="A8" s="133">
        <v>1</v>
      </c>
      <c r="B8" s="161" t="s">
        <v>474</v>
      </c>
      <c r="C8" s="133" t="s">
        <v>475</v>
      </c>
      <c r="D8" s="36"/>
      <c r="E8" s="135">
        <v>0</v>
      </c>
    </row>
    <row r="9" spans="1:10" ht="38.25">
      <c r="A9" s="133">
        <v>2</v>
      </c>
      <c r="B9" s="161" t="s">
        <v>476</v>
      </c>
      <c r="C9" s="16"/>
      <c r="D9" s="36"/>
      <c r="E9" s="135"/>
    </row>
    <row r="10" spans="1:10">
      <c r="A10" s="133">
        <v>3</v>
      </c>
      <c r="B10" s="23" t="s">
        <v>98</v>
      </c>
      <c r="C10" s="16"/>
      <c r="D10" s="36"/>
      <c r="E10" s="135">
        <v>339013.04</v>
      </c>
    </row>
    <row r="11" spans="1:10">
      <c r="A11" s="23"/>
      <c r="B11" s="129" t="s">
        <v>20</v>
      </c>
      <c r="C11" s="17" t="s">
        <v>21</v>
      </c>
      <c r="D11" s="74" t="s">
        <v>21</v>
      </c>
      <c r="E11" s="135">
        <f>таб1!DF118</f>
        <v>694000</v>
      </c>
      <c r="F11" t="b">
        <f>E11-E10-E9-E8=0</f>
        <v>0</v>
      </c>
    </row>
    <row r="14" spans="1:10" ht="15.75">
      <c r="A14" s="565" t="s">
        <v>472</v>
      </c>
      <c r="B14" s="565"/>
      <c r="C14" s="565"/>
      <c r="D14" s="565"/>
      <c r="E14" s="565"/>
    </row>
    <row r="15" spans="1:10" ht="15.75">
      <c r="A15" s="554" t="s">
        <v>18</v>
      </c>
      <c r="B15" s="554"/>
      <c r="C15" s="548" t="s">
        <v>80</v>
      </c>
      <c r="D15" s="548"/>
      <c r="E15" s="42"/>
    </row>
    <row r="16" spans="1:10">
      <c r="A16" s="7"/>
      <c r="B16" s="9"/>
      <c r="C16" s="10"/>
      <c r="D16" s="10"/>
      <c r="E16" s="10"/>
    </row>
    <row r="17" spans="1:6" ht="28.5" customHeight="1">
      <c r="A17" s="574" t="s">
        <v>19</v>
      </c>
      <c r="B17" s="574"/>
      <c r="C17" s="575" t="s">
        <v>83</v>
      </c>
      <c r="D17" s="575"/>
      <c r="E17" s="575"/>
    </row>
    <row r="18" spans="1:6">
      <c r="A18" s="6"/>
      <c r="B18" s="6"/>
      <c r="C18" s="6"/>
      <c r="D18" s="6"/>
      <c r="E18" s="6"/>
    </row>
    <row r="19" spans="1:6" ht="25.5">
      <c r="A19" s="132" t="s">
        <v>23</v>
      </c>
      <c r="B19" s="132" t="s">
        <v>29</v>
      </c>
      <c r="C19" s="132" t="s">
        <v>72</v>
      </c>
      <c r="D19" s="127" t="s">
        <v>473</v>
      </c>
      <c r="E19" s="127" t="s">
        <v>73</v>
      </c>
    </row>
    <row r="20" spans="1:6">
      <c r="A20" s="128">
        <v>1</v>
      </c>
      <c r="B20" s="128">
        <v>2</v>
      </c>
      <c r="C20" s="128">
        <v>3</v>
      </c>
      <c r="D20" s="128">
        <v>4</v>
      </c>
      <c r="E20" s="37">
        <v>5</v>
      </c>
    </row>
    <row r="21" spans="1:6" ht="25.5">
      <c r="A21" s="133">
        <v>1</v>
      </c>
      <c r="B21" s="161" t="s">
        <v>474</v>
      </c>
      <c r="C21" s="133" t="s">
        <v>475</v>
      </c>
      <c r="D21" s="136">
        <v>14400</v>
      </c>
      <c r="E21" s="135">
        <v>14400</v>
      </c>
    </row>
    <row r="22" spans="1:6" ht="38.25">
      <c r="A22" s="133">
        <v>2</v>
      </c>
      <c r="B22" s="161" t="s">
        <v>476</v>
      </c>
      <c r="C22" s="133" t="s">
        <v>475</v>
      </c>
      <c r="D22" s="189"/>
      <c r="E22" s="189">
        <f>D22</f>
        <v>0</v>
      </c>
    </row>
    <row r="23" spans="1:6" ht="25.5">
      <c r="A23" s="133">
        <v>3</v>
      </c>
      <c r="B23" s="161" t="s">
        <v>477</v>
      </c>
      <c r="C23" s="162" t="s">
        <v>478</v>
      </c>
      <c r="D23" s="129"/>
      <c r="E23" s="135"/>
    </row>
    <row r="24" spans="1:6" ht="51">
      <c r="A24" s="133">
        <v>4</v>
      </c>
      <c r="B24" s="161" t="s">
        <v>479</v>
      </c>
      <c r="C24" s="162" t="s">
        <v>478</v>
      </c>
      <c r="D24" s="136">
        <f>17094</f>
        <v>17094</v>
      </c>
      <c r="E24" s="135">
        <f>D24</f>
        <v>17094</v>
      </c>
    </row>
    <row r="25" spans="1:6">
      <c r="A25" s="133">
        <v>5</v>
      </c>
      <c r="B25" s="23" t="s">
        <v>98</v>
      </c>
      <c r="C25" s="16"/>
      <c r="D25" s="129">
        <f>15583.37</f>
        <v>15583.37</v>
      </c>
      <c r="E25" s="135">
        <v>486056</v>
      </c>
    </row>
    <row r="26" spans="1:6">
      <c r="A26" s="23"/>
      <c r="B26" s="129" t="s">
        <v>20</v>
      </c>
      <c r="C26" s="17" t="s">
        <v>21</v>
      </c>
      <c r="D26" s="15" t="s">
        <v>21</v>
      </c>
      <c r="E26" s="135">
        <v>517550</v>
      </c>
      <c r="F26" t="b">
        <f>E26-E25-E23-E22-E21-E24=0</f>
        <v>1</v>
      </c>
    </row>
    <row r="27" spans="1:6">
      <c r="D27" s="163"/>
    </row>
    <row r="41" spans="1:1">
      <c r="A41">
        <v>1</v>
      </c>
    </row>
  </sheetData>
  <mergeCells count="10">
    <mergeCell ref="A15:B15"/>
    <mergeCell ref="C15:D15"/>
    <mergeCell ref="A17:B17"/>
    <mergeCell ref="C17:E17"/>
    <mergeCell ref="A1:E1"/>
    <mergeCell ref="A2:B2"/>
    <mergeCell ref="C2:D2"/>
    <mergeCell ref="A4:B4"/>
    <mergeCell ref="C4:E4"/>
    <mergeCell ref="A14:E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J41"/>
  <sheetViews>
    <sheetView view="pageBreakPreview" topLeftCell="A16" zoomScaleNormal="100" zoomScaleSheetLayoutView="100" workbookViewId="0">
      <selection activeCell="E26" sqref="E26"/>
    </sheetView>
  </sheetViews>
  <sheetFormatPr defaultRowHeight="15"/>
  <cols>
    <col min="2" max="2" width="30.7109375" customWidth="1"/>
    <col min="3" max="3" width="23.140625" customWidth="1"/>
    <col min="4" max="4" width="23" customWidth="1"/>
    <col min="5" max="5" width="12.5703125" style="164" customWidth="1"/>
    <col min="6" max="6" width="12" customWidth="1"/>
  </cols>
  <sheetData>
    <row r="1" spans="1:10" ht="28.5" customHeight="1">
      <c r="A1" s="576" t="s">
        <v>134</v>
      </c>
      <c r="B1" s="576"/>
      <c r="C1" s="576"/>
      <c r="D1" s="576"/>
      <c r="H1" t="s">
        <v>92</v>
      </c>
    </row>
    <row r="2" spans="1:10" s="5" customFormat="1" ht="15.75">
      <c r="A2" s="554" t="s">
        <v>18</v>
      </c>
      <c r="B2" s="554"/>
      <c r="C2" s="548" t="s">
        <v>80</v>
      </c>
      <c r="D2" s="548"/>
      <c r="E2" s="165"/>
      <c r="F2" s="42"/>
      <c r="G2" s="42"/>
      <c r="H2" s="42"/>
      <c r="I2" s="42"/>
      <c r="J2" s="42"/>
    </row>
    <row r="3" spans="1:10" s="9" customFormat="1" ht="9.75">
      <c r="A3" s="7"/>
      <c r="C3" s="10"/>
      <c r="D3" s="10"/>
      <c r="E3" s="166"/>
      <c r="F3" s="10"/>
      <c r="G3" s="10"/>
      <c r="H3" s="10"/>
      <c r="I3" s="10"/>
      <c r="J3" s="10"/>
    </row>
    <row r="4" spans="1:10" s="5" customFormat="1" ht="30.75" customHeight="1">
      <c r="A4" s="577" t="s">
        <v>19</v>
      </c>
      <c r="B4" s="574"/>
      <c r="C4" s="575" t="s">
        <v>81</v>
      </c>
      <c r="D4" s="575"/>
      <c r="E4" s="167"/>
      <c r="F4" s="43"/>
      <c r="G4" s="43"/>
      <c r="H4" s="43"/>
      <c r="I4" s="43"/>
      <c r="J4" s="43"/>
    </row>
    <row r="5" spans="1:10">
      <c r="A5" s="6"/>
      <c r="B5" s="6"/>
      <c r="C5" s="6"/>
      <c r="D5" s="6"/>
    </row>
    <row r="6" spans="1:10">
      <c r="A6" s="132" t="s">
        <v>23</v>
      </c>
      <c r="B6" s="160" t="s">
        <v>29</v>
      </c>
      <c r="C6" s="132" t="s">
        <v>74</v>
      </c>
      <c r="D6" s="37" t="s">
        <v>75</v>
      </c>
    </row>
    <row r="7" spans="1:10">
      <c r="A7" s="128">
        <v>1</v>
      </c>
      <c r="B7" s="128">
        <v>2</v>
      </c>
      <c r="C7" s="128">
        <v>3</v>
      </c>
      <c r="D7" s="37">
        <v>4</v>
      </c>
    </row>
    <row r="8" spans="1:10">
      <c r="A8" s="17">
        <v>1</v>
      </c>
      <c r="B8" s="168" t="s">
        <v>480</v>
      </c>
      <c r="C8" s="15"/>
      <c r="D8" s="134">
        <v>37042</v>
      </c>
    </row>
    <row r="9" spans="1:10">
      <c r="A9" s="17">
        <v>2</v>
      </c>
      <c r="B9" s="168" t="s">
        <v>98</v>
      </c>
      <c r="C9" s="129"/>
      <c r="D9" s="134"/>
    </row>
    <row r="10" spans="1:10">
      <c r="A10" s="23"/>
      <c r="B10" s="129" t="s">
        <v>20</v>
      </c>
      <c r="C10" s="15" t="s">
        <v>21</v>
      </c>
      <c r="D10" s="134">
        <v>37042</v>
      </c>
      <c r="E10" s="164" t="b">
        <f>D10-D9-D8=0</f>
        <v>1</v>
      </c>
    </row>
    <row r="11" spans="1:10">
      <c r="A11" s="114"/>
      <c r="B11" s="115"/>
      <c r="C11" s="116"/>
      <c r="D11" s="169"/>
    </row>
    <row r="12" spans="1:10" ht="15.75">
      <c r="A12" s="547" t="s">
        <v>135</v>
      </c>
      <c r="B12" s="547"/>
      <c r="C12" s="547"/>
      <c r="D12" s="547"/>
      <c r="E12" s="67"/>
      <c r="F12" s="67"/>
    </row>
    <row r="13" spans="1:10" ht="15.75">
      <c r="A13" s="554" t="s">
        <v>18</v>
      </c>
      <c r="B13" s="554"/>
      <c r="C13" s="548" t="s">
        <v>80</v>
      </c>
      <c r="D13" s="548"/>
      <c r="E13" s="137"/>
      <c r="F13" s="130"/>
    </row>
    <row r="14" spans="1:10" ht="42" customHeight="1">
      <c r="A14" s="572" t="s">
        <v>19</v>
      </c>
      <c r="B14" s="572"/>
      <c r="C14" s="578" t="s">
        <v>5</v>
      </c>
      <c r="D14" s="578"/>
      <c r="E14" s="170"/>
      <c r="F14" s="171"/>
    </row>
    <row r="15" spans="1:10" ht="11.25" customHeight="1">
      <c r="A15" s="155"/>
      <c r="B15" s="155"/>
      <c r="C15" s="156"/>
      <c r="D15" s="156"/>
      <c r="E15" s="170"/>
      <c r="F15" s="156"/>
    </row>
    <row r="16" spans="1:10">
      <c r="A16" s="37" t="s">
        <v>23</v>
      </c>
      <c r="B16" s="37" t="s">
        <v>29</v>
      </c>
      <c r="C16" s="132" t="s">
        <v>74</v>
      </c>
      <c r="D16" s="127" t="s">
        <v>75</v>
      </c>
    </row>
    <row r="17" spans="1:6">
      <c r="A17" s="37">
        <v>1</v>
      </c>
      <c r="B17" s="37">
        <v>2</v>
      </c>
      <c r="C17" s="127">
        <v>3</v>
      </c>
      <c r="D17" s="127">
        <v>6</v>
      </c>
    </row>
    <row r="18" spans="1:6">
      <c r="A18" s="37">
        <v>1</v>
      </c>
      <c r="B18" s="38" t="s">
        <v>481</v>
      </c>
      <c r="C18" s="112"/>
      <c r="D18" s="157">
        <v>0</v>
      </c>
    </row>
    <row r="19" spans="1:6" ht="26.25">
      <c r="A19" s="37">
        <v>2</v>
      </c>
      <c r="B19" s="64" t="s">
        <v>482</v>
      </c>
      <c r="C19" s="112"/>
      <c r="D19" s="157"/>
    </row>
    <row r="20" spans="1:6">
      <c r="A20" s="38"/>
      <c r="B20" s="36" t="s">
        <v>20</v>
      </c>
      <c r="C20" s="112" t="s">
        <v>21</v>
      </c>
      <c r="D20" s="66">
        <v>0</v>
      </c>
      <c r="E20" s="164" t="b">
        <f>D20-D19-D18=0</f>
        <v>1</v>
      </c>
    </row>
    <row r="21" spans="1:6">
      <c r="E21" s="164">
        <v>0</v>
      </c>
    </row>
    <row r="22" spans="1:6" ht="15.75">
      <c r="A22" s="547" t="s">
        <v>138</v>
      </c>
      <c r="B22" s="547"/>
      <c r="C22" s="547"/>
      <c r="D22" s="547"/>
      <c r="E22" s="137"/>
      <c r="F22" s="67"/>
    </row>
    <row r="23" spans="1:6" ht="15.75">
      <c r="A23" s="554" t="s">
        <v>18</v>
      </c>
      <c r="B23" s="554"/>
      <c r="C23" s="548" t="s">
        <v>80</v>
      </c>
      <c r="D23" s="548"/>
    </row>
    <row r="24" spans="1:6">
      <c r="A24" s="7"/>
      <c r="B24" s="9"/>
      <c r="C24" s="10"/>
      <c r="D24" s="172"/>
    </row>
    <row r="25" spans="1:6" ht="15.75">
      <c r="A25" s="574" t="s">
        <v>19</v>
      </c>
      <c r="B25" s="574"/>
      <c r="C25" s="575" t="s">
        <v>83</v>
      </c>
      <c r="D25" s="575"/>
    </row>
    <row r="26" spans="1:6">
      <c r="A26" s="6"/>
      <c r="B26" s="6"/>
      <c r="C26" s="6"/>
      <c r="D26" s="6"/>
      <c r="E26" s="164">
        <f>таб1!DF120</f>
        <v>905047.08</v>
      </c>
    </row>
    <row r="27" spans="1:6">
      <c r="A27" s="132" t="s">
        <v>23</v>
      </c>
      <c r="B27" s="132" t="s">
        <v>29</v>
      </c>
      <c r="C27" s="132" t="s">
        <v>74</v>
      </c>
      <c r="D27" s="37" t="s">
        <v>75</v>
      </c>
    </row>
    <row r="28" spans="1:6">
      <c r="A28" s="128">
        <v>1</v>
      </c>
      <c r="B28" s="128">
        <v>2</v>
      </c>
      <c r="C28" s="128">
        <v>3</v>
      </c>
      <c r="D28" s="37">
        <v>4</v>
      </c>
    </row>
    <row r="29" spans="1:6">
      <c r="A29" s="17">
        <v>1</v>
      </c>
      <c r="B29" s="173" t="s">
        <v>483</v>
      </c>
      <c r="C29" s="129">
        <v>1</v>
      </c>
      <c r="D29" s="135"/>
    </row>
    <row r="30" spans="1:6">
      <c r="A30" s="17"/>
      <c r="B30" s="174" t="s">
        <v>484</v>
      </c>
      <c r="C30" s="129"/>
      <c r="D30" s="135"/>
    </row>
    <row r="31" spans="1:6">
      <c r="A31" s="17"/>
      <c r="B31" s="12" t="s">
        <v>98</v>
      </c>
      <c r="C31" s="129"/>
      <c r="D31" s="135">
        <v>500000</v>
      </c>
    </row>
    <row r="32" spans="1:6">
      <c r="A32" s="23"/>
      <c r="B32" s="129" t="s">
        <v>20</v>
      </c>
      <c r="C32" s="15" t="s">
        <v>21</v>
      </c>
      <c r="D32" s="135">
        <v>500000</v>
      </c>
      <c r="E32" s="164" t="b">
        <f>D32-D31-D30-D29=0</f>
        <v>1</v>
      </c>
    </row>
    <row r="41" spans="1:1">
      <c r="A41">
        <v>1</v>
      </c>
    </row>
  </sheetData>
  <mergeCells count="15">
    <mergeCell ref="A25:B25"/>
    <mergeCell ref="C25:D25"/>
    <mergeCell ref="A13:B13"/>
    <mergeCell ref="C13:D13"/>
    <mergeCell ref="A14:B14"/>
    <mergeCell ref="C14:D14"/>
    <mergeCell ref="A22:D22"/>
    <mergeCell ref="A23:B23"/>
    <mergeCell ref="C23:D23"/>
    <mergeCell ref="A12:D12"/>
    <mergeCell ref="A1:D1"/>
    <mergeCell ref="A2:B2"/>
    <mergeCell ref="C2:D2"/>
    <mergeCell ref="A4:B4"/>
    <mergeCell ref="C4:D4"/>
  </mergeCells>
  <pageMargins left="0.62992125984251968"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J41"/>
  <sheetViews>
    <sheetView view="pageBreakPreview" topLeftCell="A16" zoomScaleNormal="100" zoomScaleSheetLayoutView="100" workbookViewId="0">
      <selection activeCell="G37" sqref="G37"/>
    </sheetView>
  </sheetViews>
  <sheetFormatPr defaultRowHeight="15"/>
  <cols>
    <col min="2" max="2" width="24.42578125" customWidth="1"/>
    <col min="3" max="3" width="10.28515625" bestFit="1" customWidth="1"/>
    <col min="4" max="4" width="20.85546875" bestFit="1" customWidth="1"/>
    <col min="5" max="5" width="20.5703125" bestFit="1" customWidth="1"/>
    <col min="6" max="6" width="11.85546875" style="164" customWidth="1"/>
  </cols>
  <sheetData>
    <row r="1" spans="1:10" ht="15.75">
      <c r="A1" s="547" t="s">
        <v>485</v>
      </c>
      <c r="B1" s="547"/>
      <c r="C1" s="547"/>
      <c r="D1" s="547"/>
      <c r="E1" s="547"/>
    </row>
    <row r="2" spans="1:10" ht="15.75">
      <c r="A2" s="547"/>
      <c r="B2" s="547"/>
      <c r="C2" s="547"/>
      <c r="D2" s="547"/>
      <c r="E2" s="547"/>
      <c r="H2">
        <v>310</v>
      </c>
    </row>
    <row r="3" spans="1:10" s="5" customFormat="1" ht="15.75">
      <c r="A3" s="554" t="s">
        <v>18</v>
      </c>
      <c r="B3" s="554"/>
      <c r="C3" s="579" t="s">
        <v>80</v>
      </c>
      <c r="D3" s="579"/>
      <c r="E3" s="579"/>
      <c r="F3" s="165"/>
      <c r="G3" s="42"/>
      <c r="H3" s="42"/>
      <c r="I3" s="42"/>
      <c r="J3" s="42"/>
    </row>
    <row r="4" spans="1:10" s="5" customFormat="1" ht="30.75" customHeight="1">
      <c r="A4" s="574" t="s">
        <v>19</v>
      </c>
      <c r="B4" s="574"/>
      <c r="C4" s="575" t="s">
        <v>81</v>
      </c>
      <c r="D4" s="575"/>
      <c r="E4" s="575"/>
      <c r="F4" s="175"/>
      <c r="G4" s="43"/>
      <c r="H4" s="43"/>
      <c r="I4" s="43"/>
      <c r="J4" s="43"/>
    </row>
    <row r="5" spans="1:10">
      <c r="A5" s="6"/>
      <c r="B5" s="140"/>
      <c r="C5" s="6"/>
      <c r="D5" s="6"/>
      <c r="E5" s="6"/>
    </row>
    <row r="6" spans="1:10">
      <c r="A6" s="132" t="s">
        <v>23</v>
      </c>
      <c r="B6" s="132" t="s">
        <v>29</v>
      </c>
      <c r="C6" s="132" t="s">
        <v>30</v>
      </c>
      <c r="D6" s="132" t="s">
        <v>76</v>
      </c>
      <c r="E6" s="37" t="s">
        <v>77</v>
      </c>
    </row>
    <row r="7" spans="1:10">
      <c r="A7" s="128"/>
      <c r="B7" s="128">
        <v>1</v>
      </c>
      <c r="C7" s="128">
        <v>2</v>
      </c>
      <c r="D7" s="128">
        <v>3</v>
      </c>
      <c r="E7" s="37">
        <v>4</v>
      </c>
    </row>
    <row r="8" spans="1:10">
      <c r="A8" s="17">
        <v>1</v>
      </c>
      <c r="B8" s="23" t="s">
        <v>486</v>
      </c>
      <c r="C8" s="16"/>
      <c r="D8" s="39"/>
      <c r="E8" s="134">
        <v>65800</v>
      </c>
    </row>
    <row r="9" spans="1:10">
      <c r="A9" s="17">
        <v>2</v>
      </c>
      <c r="B9" s="23"/>
      <c r="C9" s="16"/>
      <c r="D9" s="39"/>
      <c r="E9" s="134"/>
    </row>
    <row r="10" spans="1:10">
      <c r="A10" s="23"/>
      <c r="B10" s="23"/>
      <c r="C10" s="16"/>
      <c r="D10" s="39"/>
      <c r="E10" s="134"/>
    </row>
    <row r="11" spans="1:10">
      <c r="A11" s="23"/>
      <c r="B11" s="129" t="s">
        <v>20</v>
      </c>
      <c r="C11" s="17" t="s">
        <v>21</v>
      </c>
      <c r="D11" s="15" t="s">
        <v>21</v>
      </c>
      <c r="E11" s="176">
        <v>65800</v>
      </c>
      <c r="F11" s="164" t="b">
        <f>E11-E8-E9-E10=0</f>
        <v>1</v>
      </c>
    </row>
    <row r="13" spans="1:10" ht="15.75">
      <c r="A13" s="580" t="s">
        <v>487</v>
      </c>
      <c r="B13" s="580"/>
      <c r="C13" s="580"/>
      <c r="D13" s="580"/>
      <c r="E13" s="580"/>
    </row>
    <row r="15" spans="1:10" ht="15.75">
      <c r="A15" s="554" t="s">
        <v>18</v>
      </c>
      <c r="B15" s="554"/>
      <c r="C15" s="579" t="s">
        <v>80</v>
      </c>
      <c r="D15" s="579"/>
      <c r="E15" s="579"/>
    </row>
    <row r="16" spans="1:10" ht="36" customHeight="1">
      <c r="A16" s="574" t="s">
        <v>19</v>
      </c>
      <c r="B16" s="574"/>
      <c r="C16" s="581" t="s">
        <v>83</v>
      </c>
      <c r="D16" s="581"/>
      <c r="E16" s="581"/>
    </row>
    <row r="18" spans="1:6">
      <c r="A18" s="132" t="s">
        <v>23</v>
      </c>
      <c r="B18" s="132" t="s">
        <v>29</v>
      </c>
      <c r="C18" s="132" t="s">
        <v>30</v>
      </c>
      <c r="D18" s="132" t="s">
        <v>76</v>
      </c>
      <c r="E18" s="37" t="s">
        <v>77</v>
      </c>
    </row>
    <row r="19" spans="1:6">
      <c r="A19" s="128"/>
      <c r="B19" s="128">
        <v>1</v>
      </c>
      <c r="C19" s="128">
        <v>2</v>
      </c>
      <c r="D19" s="128">
        <v>3</v>
      </c>
      <c r="E19" s="37">
        <v>4</v>
      </c>
    </row>
    <row r="20" spans="1:6">
      <c r="A20" s="17">
        <v>1</v>
      </c>
      <c r="B20" s="23" t="s">
        <v>488</v>
      </c>
      <c r="C20" s="16"/>
      <c r="D20" s="39"/>
      <c r="E20" s="135">
        <f>D20*C20</f>
        <v>0</v>
      </c>
    </row>
    <row r="21" spans="1:6" s="164" customFormat="1">
      <c r="A21" s="16"/>
      <c r="B21" s="129" t="s">
        <v>20</v>
      </c>
      <c r="C21" s="17" t="s">
        <v>21</v>
      </c>
      <c r="D21" s="15" t="s">
        <v>21</v>
      </c>
      <c r="E21" s="177">
        <v>0</v>
      </c>
      <c r="F21" s="164" t="b">
        <f>E21-E20=0</f>
        <v>1</v>
      </c>
    </row>
    <row r="22" spans="1:6">
      <c r="D22">
        <v>8554.7999999999993</v>
      </c>
    </row>
    <row r="26" spans="1:6">
      <c r="E26">
        <f>таб1!DF120</f>
        <v>905047.08</v>
      </c>
    </row>
    <row r="41" spans="1:1">
      <c r="A41">
        <v>1</v>
      </c>
    </row>
  </sheetData>
  <mergeCells count="11">
    <mergeCell ref="A13:E13"/>
    <mergeCell ref="A15:B15"/>
    <mergeCell ref="C15:E15"/>
    <mergeCell ref="A16:B16"/>
    <mergeCell ref="C16:E16"/>
    <mergeCell ref="A1:E1"/>
    <mergeCell ref="A2:E2"/>
    <mergeCell ref="A3:B3"/>
    <mergeCell ref="C3:E3"/>
    <mergeCell ref="A4:B4"/>
    <mergeCell ref="C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K54"/>
  <sheetViews>
    <sheetView view="pageBreakPreview" topLeftCell="A25" zoomScaleNormal="100" zoomScaleSheetLayoutView="100" workbookViewId="0">
      <selection activeCell="E44" sqref="E44"/>
    </sheetView>
  </sheetViews>
  <sheetFormatPr defaultRowHeight="15"/>
  <cols>
    <col min="2" max="2" width="29.42578125" customWidth="1"/>
    <col min="3" max="3" width="10.28515625" bestFit="1" customWidth="1"/>
    <col min="4" max="4" width="20.85546875" bestFit="1" customWidth="1"/>
    <col min="5" max="5" width="20.5703125" bestFit="1" customWidth="1"/>
    <col min="6" max="6" width="15.140625" style="178" customWidth="1"/>
    <col min="7" max="7" width="7.7109375" customWidth="1"/>
    <col min="8" max="8" width="12.7109375" customWidth="1"/>
    <col min="9" max="9" width="13.28515625" customWidth="1"/>
    <col min="10" max="10" width="13" customWidth="1"/>
    <col min="11" max="11" width="16.85546875" customWidth="1"/>
  </cols>
  <sheetData>
    <row r="1" spans="1:11" ht="15.75">
      <c r="A1" s="547" t="s">
        <v>489</v>
      </c>
      <c r="B1" s="547"/>
      <c r="C1" s="547"/>
      <c r="D1" s="547"/>
      <c r="E1" s="547"/>
    </row>
    <row r="2" spans="1:11" ht="15.75">
      <c r="A2" s="547"/>
      <c r="B2" s="547"/>
      <c r="C2" s="547"/>
      <c r="D2" s="547"/>
      <c r="E2" s="547"/>
      <c r="I2" t="s">
        <v>93</v>
      </c>
    </row>
    <row r="3" spans="1:11" s="5" customFormat="1" ht="15.75">
      <c r="A3" s="554" t="s">
        <v>18</v>
      </c>
      <c r="B3" s="554"/>
      <c r="C3" s="579" t="s">
        <v>80</v>
      </c>
      <c r="D3" s="579"/>
      <c r="E3" s="579"/>
      <c r="F3" s="179"/>
      <c r="G3" s="42"/>
      <c r="H3" s="42"/>
      <c r="I3" s="42"/>
      <c r="J3" s="42"/>
    </row>
    <row r="4" spans="1:11" s="5" customFormat="1" ht="30.75" customHeight="1">
      <c r="A4" s="582" t="s">
        <v>19</v>
      </c>
      <c r="B4" s="582"/>
      <c r="C4" s="575" t="s">
        <v>81</v>
      </c>
      <c r="D4" s="575"/>
      <c r="E4" s="575"/>
      <c r="F4" s="180"/>
      <c r="G4" s="43"/>
      <c r="H4" s="43"/>
      <c r="I4" s="43"/>
      <c r="J4" s="43"/>
    </row>
    <row r="5" spans="1:11">
      <c r="A5" s="6"/>
      <c r="B5" s="140"/>
      <c r="C5" s="6"/>
      <c r="D5" s="6"/>
      <c r="E5" s="6"/>
    </row>
    <row r="6" spans="1:11">
      <c r="A6" s="132" t="s">
        <v>23</v>
      </c>
      <c r="B6" s="132" t="s">
        <v>29</v>
      </c>
      <c r="C6" s="132" t="s">
        <v>30</v>
      </c>
      <c r="D6" s="132" t="s">
        <v>76</v>
      </c>
      <c r="E6" s="37" t="s">
        <v>77</v>
      </c>
    </row>
    <row r="7" spans="1:11">
      <c r="A7" s="128">
        <v>1</v>
      </c>
      <c r="B7" s="128">
        <v>2</v>
      </c>
      <c r="C7" s="128">
        <v>3</v>
      </c>
      <c r="D7" s="128">
        <v>4</v>
      </c>
      <c r="E7" s="37">
        <v>5</v>
      </c>
    </row>
    <row r="8" spans="1:11">
      <c r="A8" s="17">
        <v>1</v>
      </c>
      <c r="B8" s="191" t="s">
        <v>95</v>
      </c>
      <c r="C8" s="17"/>
      <c r="D8" s="39"/>
      <c r="E8" s="135">
        <v>245</v>
      </c>
    </row>
    <row r="9" spans="1:11">
      <c r="A9" s="23"/>
      <c r="B9" s="129" t="s">
        <v>20</v>
      </c>
      <c r="C9" s="17" t="s">
        <v>21</v>
      </c>
      <c r="D9" s="15" t="s">
        <v>21</v>
      </c>
      <c r="E9" s="135">
        <v>245</v>
      </c>
      <c r="F9" s="178" t="b">
        <f>E9-E8=0</f>
        <v>1</v>
      </c>
      <c r="G9">
        <v>341</v>
      </c>
    </row>
    <row r="10" spans="1:11" ht="7.5" customHeight="1"/>
    <row r="11" spans="1:11" ht="15" customHeight="1">
      <c r="A11" s="547" t="s">
        <v>131</v>
      </c>
      <c r="B11" s="547"/>
      <c r="C11" s="547"/>
      <c r="D11" s="547"/>
      <c r="E11" s="547"/>
    </row>
    <row r="12" spans="1:11" ht="15" customHeight="1">
      <c r="A12" s="547"/>
      <c r="B12" s="547"/>
      <c r="C12" s="547"/>
      <c r="D12" s="547"/>
      <c r="E12" s="547"/>
    </row>
    <row r="13" spans="1:11" ht="15.75">
      <c r="A13" s="554" t="s">
        <v>18</v>
      </c>
      <c r="B13" s="554"/>
      <c r="C13" s="579" t="s">
        <v>80</v>
      </c>
      <c r="D13" s="579"/>
      <c r="E13" s="579"/>
    </row>
    <row r="14" spans="1:11" ht="32.25" customHeight="1">
      <c r="A14" s="582" t="s">
        <v>19</v>
      </c>
      <c r="B14" s="582"/>
      <c r="C14" s="575" t="s">
        <v>81</v>
      </c>
      <c r="D14" s="575"/>
      <c r="E14" s="575"/>
      <c r="I14" s="164"/>
      <c r="K14" s="70"/>
    </row>
    <row r="15" spans="1:11">
      <c r="A15" s="6"/>
      <c r="B15" s="6"/>
      <c r="C15" s="6"/>
      <c r="D15" s="6"/>
      <c r="E15" s="6"/>
      <c r="I15" s="164"/>
      <c r="K15" s="181"/>
    </row>
    <row r="16" spans="1:11">
      <c r="A16" s="132" t="s">
        <v>23</v>
      </c>
      <c r="B16" s="132" t="s">
        <v>29</v>
      </c>
      <c r="C16" s="132" t="s">
        <v>30</v>
      </c>
      <c r="D16" s="132" t="s">
        <v>76</v>
      </c>
      <c r="E16" s="37" t="s">
        <v>77</v>
      </c>
    </row>
    <row r="17" spans="1:11">
      <c r="A17" s="128">
        <v>1</v>
      </c>
      <c r="B17" s="128">
        <v>2</v>
      </c>
      <c r="C17" s="128">
        <v>3</v>
      </c>
      <c r="D17" s="128">
        <v>4</v>
      </c>
      <c r="E17" s="37">
        <v>5</v>
      </c>
    </row>
    <row r="18" spans="1:11">
      <c r="A18" s="182">
        <v>1</v>
      </c>
      <c r="B18" s="183" t="s">
        <v>490</v>
      </c>
      <c r="C18" s="45"/>
      <c r="D18" s="45"/>
      <c r="E18" s="45">
        <v>163630</v>
      </c>
    </row>
    <row r="19" spans="1:11">
      <c r="A19" s="133">
        <v>2</v>
      </c>
      <c r="B19" s="44" t="s">
        <v>491</v>
      </c>
      <c r="C19" s="26"/>
      <c r="D19" s="184"/>
      <c r="E19" s="45">
        <f>D19*C19</f>
        <v>0</v>
      </c>
      <c r="I19" s="70"/>
      <c r="J19" s="70"/>
      <c r="K19" s="70"/>
    </row>
    <row r="20" spans="1:11">
      <c r="A20" s="23"/>
      <c r="B20" s="129" t="s">
        <v>20</v>
      </c>
      <c r="C20" s="17" t="s">
        <v>21</v>
      </c>
      <c r="D20" s="15" t="s">
        <v>21</v>
      </c>
      <c r="E20" s="135">
        <v>163630</v>
      </c>
      <c r="F20" s="178" t="b">
        <f>E20-E19-E18=0</f>
        <v>1</v>
      </c>
      <c r="G20">
        <v>342</v>
      </c>
      <c r="H20" s="70"/>
    </row>
    <row r="21" spans="1:11">
      <c r="E21">
        <v>0</v>
      </c>
    </row>
    <row r="22" spans="1:11" ht="15" customHeight="1">
      <c r="A22" s="547" t="s">
        <v>136</v>
      </c>
      <c r="B22" s="547"/>
      <c r="C22" s="547"/>
      <c r="D22" s="547"/>
      <c r="E22" s="547"/>
    </row>
    <row r="23" spans="1:11" ht="15" customHeight="1">
      <c r="A23" s="547"/>
      <c r="B23" s="547"/>
      <c r="C23" s="547"/>
      <c r="D23" s="547"/>
      <c r="E23" s="547"/>
    </row>
    <row r="24" spans="1:11" ht="15.75">
      <c r="A24" s="554" t="s">
        <v>18</v>
      </c>
      <c r="B24" s="554"/>
      <c r="C24" s="579" t="s">
        <v>80</v>
      </c>
      <c r="D24" s="579"/>
      <c r="E24" s="579"/>
    </row>
    <row r="25" spans="1:11" ht="15.75">
      <c r="A25" s="582" t="s">
        <v>19</v>
      </c>
      <c r="B25" s="582"/>
      <c r="C25" s="575" t="s">
        <v>83</v>
      </c>
      <c r="D25" s="575"/>
      <c r="E25" s="575"/>
      <c r="K25" s="70"/>
    </row>
    <row r="26" spans="1:11">
      <c r="A26" s="6"/>
      <c r="B26" s="6"/>
      <c r="C26" s="6"/>
      <c r="D26" s="6"/>
      <c r="E26" s="6">
        <f>таб1!DF120</f>
        <v>905047.08</v>
      </c>
      <c r="K26" s="181"/>
    </row>
    <row r="27" spans="1:11">
      <c r="A27" s="132" t="s">
        <v>23</v>
      </c>
      <c r="B27" s="132" t="s">
        <v>29</v>
      </c>
      <c r="C27" s="132" t="s">
        <v>30</v>
      </c>
      <c r="D27" s="132" t="s">
        <v>76</v>
      </c>
      <c r="E27" s="37" t="s">
        <v>77</v>
      </c>
    </row>
    <row r="28" spans="1:11">
      <c r="A28" s="128">
        <v>1</v>
      </c>
      <c r="B28" s="128">
        <v>2</v>
      </c>
      <c r="C28" s="128">
        <v>3</v>
      </c>
      <c r="D28" s="128">
        <v>4</v>
      </c>
      <c r="E28" s="37">
        <v>5</v>
      </c>
    </row>
    <row r="29" spans="1:11">
      <c r="A29" s="182">
        <v>1</v>
      </c>
      <c r="B29" s="183" t="s">
        <v>490</v>
      </c>
      <c r="C29" s="45"/>
      <c r="D29" s="45"/>
      <c r="E29" s="45">
        <v>9800000</v>
      </c>
    </row>
    <row r="30" spans="1:11" ht="26.25">
      <c r="A30" s="133">
        <v>2</v>
      </c>
      <c r="B30" s="44" t="s">
        <v>495</v>
      </c>
      <c r="C30" s="26"/>
      <c r="D30" s="39"/>
      <c r="E30" s="45"/>
      <c r="G30" s="70"/>
      <c r="H30" s="70"/>
      <c r="I30" s="70"/>
      <c r="J30" s="70"/>
      <c r="K30" s="70"/>
    </row>
    <row r="31" spans="1:11">
      <c r="A31" s="17">
        <v>3</v>
      </c>
      <c r="B31" s="44" t="s">
        <v>116</v>
      </c>
      <c r="C31" s="26"/>
      <c r="D31" s="184"/>
      <c r="E31" s="45"/>
      <c r="I31" s="70"/>
      <c r="J31" s="70"/>
      <c r="K31" s="70"/>
    </row>
    <row r="32" spans="1:11">
      <c r="A32" s="17">
        <v>4</v>
      </c>
      <c r="B32" s="44" t="s">
        <v>491</v>
      </c>
      <c r="C32" s="26"/>
      <c r="D32" s="184"/>
      <c r="E32" s="45"/>
      <c r="I32" s="70"/>
      <c r="J32" s="70"/>
      <c r="K32" s="70"/>
    </row>
    <row r="33" spans="1:11">
      <c r="A33" s="23"/>
      <c r="B33" s="129" t="s">
        <v>20</v>
      </c>
      <c r="C33" s="17" t="s">
        <v>21</v>
      </c>
      <c r="D33" s="15" t="s">
        <v>21</v>
      </c>
      <c r="E33" s="135">
        <v>9800000</v>
      </c>
      <c r="F33" s="185">
        <f>E33-E32-E31-E30-E29</f>
        <v>0</v>
      </c>
      <c r="G33">
        <v>342</v>
      </c>
      <c r="H33" s="70"/>
    </row>
    <row r="35" spans="1:11" ht="15" customHeight="1">
      <c r="A35" s="547" t="s">
        <v>137</v>
      </c>
      <c r="B35" s="547"/>
      <c r="C35" s="547"/>
      <c r="D35" s="547"/>
      <c r="E35" s="547"/>
    </row>
    <row r="36" spans="1:11" ht="15" customHeight="1">
      <c r="A36" s="547"/>
      <c r="B36" s="547"/>
      <c r="C36" s="547"/>
      <c r="D36" s="547"/>
      <c r="E36" s="547"/>
    </row>
    <row r="37" spans="1:11" ht="15.75">
      <c r="A37" s="554" t="s">
        <v>18</v>
      </c>
      <c r="B37" s="554"/>
      <c r="C37" s="579" t="s">
        <v>80</v>
      </c>
      <c r="D37" s="579"/>
      <c r="E37" s="579"/>
    </row>
    <row r="38" spans="1:11" ht="32.25" customHeight="1">
      <c r="A38" s="582" t="s">
        <v>19</v>
      </c>
      <c r="B38" s="582"/>
      <c r="C38" s="575" t="s">
        <v>81</v>
      </c>
      <c r="D38" s="575"/>
      <c r="E38" s="575"/>
      <c r="H38" t="s">
        <v>492</v>
      </c>
      <c r="I38" s="186"/>
      <c r="K38" s="70"/>
    </row>
    <row r="39" spans="1:11">
      <c r="A39" s="6"/>
      <c r="B39" s="6"/>
      <c r="C39" s="6"/>
      <c r="D39" s="6"/>
      <c r="E39" s="6"/>
      <c r="H39" s="164" t="s">
        <v>118</v>
      </c>
      <c r="I39" s="186"/>
      <c r="J39" s="50"/>
      <c r="K39" s="181"/>
    </row>
    <row r="40" spans="1:11">
      <c r="A40" s="132" t="s">
        <v>23</v>
      </c>
      <c r="B40" s="132" t="s">
        <v>29</v>
      </c>
      <c r="C40" s="132" t="s">
        <v>30</v>
      </c>
      <c r="D40" s="132" t="s">
        <v>76</v>
      </c>
      <c r="E40" s="37" t="s">
        <v>77</v>
      </c>
      <c r="H40" s="187" t="s">
        <v>493</v>
      </c>
      <c r="I40" s="186"/>
      <c r="J40" s="50"/>
    </row>
    <row r="41" spans="1:11">
      <c r="A41" s="128">
        <v>1</v>
      </c>
      <c r="B41" s="128">
        <v>2</v>
      </c>
      <c r="C41" s="128">
        <v>3</v>
      </c>
      <c r="D41" s="128">
        <v>4</v>
      </c>
      <c r="E41" s="37">
        <v>5</v>
      </c>
      <c r="H41" s="164" t="s">
        <v>117</v>
      </c>
      <c r="I41" s="186"/>
      <c r="J41" s="50"/>
    </row>
    <row r="42" spans="1:11">
      <c r="A42" s="182">
        <v>1</v>
      </c>
      <c r="B42" s="183" t="s">
        <v>96</v>
      </c>
      <c r="C42" s="45"/>
      <c r="D42" s="45"/>
      <c r="E42" s="45">
        <v>7138</v>
      </c>
    </row>
    <row r="43" spans="1:11">
      <c r="A43" s="23"/>
      <c r="B43" s="129" t="s">
        <v>20</v>
      </c>
      <c r="C43" s="17" t="s">
        <v>21</v>
      </c>
      <c r="D43" s="15" t="s">
        <v>21</v>
      </c>
      <c r="E43" s="135">
        <v>7138</v>
      </c>
      <c r="F43" s="178" t="b">
        <f>E43-E42=0</f>
        <v>1</v>
      </c>
      <c r="G43">
        <v>345</v>
      </c>
      <c r="H43" s="70"/>
    </row>
    <row r="44" spans="1:11">
      <c r="H44" s="70"/>
      <c r="I44" s="70"/>
    </row>
    <row r="45" spans="1:11" ht="15" hidden="1" customHeight="1">
      <c r="A45" s="547" t="s">
        <v>494</v>
      </c>
      <c r="B45" s="547"/>
      <c r="C45" s="547"/>
      <c r="D45" s="547"/>
      <c r="E45" s="547"/>
    </row>
    <row r="46" spans="1:11" ht="15" hidden="1" customHeight="1">
      <c r="A46" s="547"/>
      <c r="B46" s="547"/>
      <c r="C46" s="547"/>
      <c r="D46" s="547"/>
      <c r="E46" s="547"/>
    </row>
    <row r="47" spans="1:11" ht="15.75" hidden="1">
      <c r="A47" s="554" t="s">
        <v>18</v>
      </c>
      <c r="B47" s="554"/>
      <c r="C47" s="579" t="s">
        <v>80</v>
      </c>
      <c r="D47" s="579"/>
      <c r="E47" s="579"/>
    </row>
    <row r="48" spans="1:11" ht="15.75" hidden="1">
      <c r="A48" s="582" t="s">
        <v>19</v>
      </c>
      <c r="B48" s="582"/>
      <c r="C48" s="575" t="s">
        <v>83</v>
      </c>
      <c r="D48" s="575"/>
      <c r="E48" s="575"/>
      <c r="K48" s="70"/>
    </row>
    <row r="49" spans="1:11" hidden="1">
      <c r="A49" s="6"/>
      <c r="B49" s="6"/>
      <c r="C49" s="6"/>
      <c r="D49" s="6"/>
      <c r="E49" s="6"/>
      <c r="K49" s="181"/>
    </row>
    <row r="50" spans="1:11" hidden="1">
      <c r="A50" s="132" t="s">
        <v>23</v>
      </c>
      <c r="B50" s="132" t="s">
        <v>29</v>
      </c>
      <c r="C50" s="132" t="s">
        <v>30</v>
      </c>
      <c r="D50" s="132" t="s">
        <v>76</v>
      </c>
      <c r="E50" s="37" t="s">
        <v>77</v>
      </c>
    </row>
    <row r="51" spans="1:11" hidden="1">
      <c r="A51" s="128">
        <v>1</v>
      </c>
      <c r="B51" s="128">
        <v>2</v>
      </c>
      <c r="C51" s="128">
        <v>3</v>
      </c>
      <c r="D51" s="128">
        <v>4</v>
      </c>
      <c r="E51" s="37">
        <v>5</v>
      </c>
    </row>
    <row r="52" spans="1:11" hidden="1">
      <c r="A52" s="17">
        <v>1</v>
      </c>
      <c r="B52" s="44" t="s">
        <v>491</v>
      </c>
      <c r="C52" s="26"/>
      <c r="D52" s="184"/>
      <c r="E52" s="45"/>
      <c r="I52" s="70"/>
      <c r="J52" s="70"/>
      <c r="K52" s="70"/>
    </row>
    <row r="53" spans="1:11" hidden="1">
      <c r="A53" s="23"/>
      <c r="B53" s="129" t="s">
        <v>20</v>
      </c>
      <c r="C53" s="17" t="s">
        <v>21</v>
      </c>
      <c r="D53" s="15" t="s">
        <v>21</v>
      </c>
      <c r="E53" s="188"/>
      <c r="F53" s="185" t="b">
        <f>E53-E52=0</f>
        <v>1</v>
      </c>
      <c r="G53">
        <v>346</v>
      </c>
      <c r="H53" s="70"/>
    </row>
    <row r="54" spans="1:11" hidden="1">
      <c r="G54" s="70"/>
    </row>
  </sheetData>
  <mergeCells count="30">
    <mergeCell ref="A45:E45"/>
    <mergeCell ref="A46:E46"/>
    <mergeCell ref="A47:B47"/>
    <mergeCell ref="C47:E47"/>
    <mergeCell ref="A48:B48"/>
    <mergeCell ref="C48:E48"/>
    <mergeCell ref="A35:E35"/>
    <mergeCell ref="A36:E36"/>
    <mergeCell ref="A37:B37"/>
    <mergeCell ref="C37:E37"/>
    <mergeCell ref="A38:B38"/>
    <mergeCell ref="C38:E38"/>
    <mergeCell ref="A22:E22"/>
    <mergeCell ref="A23:E23"/>
    <mergeCell ref="A24:B24"/>
    <mergeCell ref="C24:E24"/>
    <mergeCell ref="A25:B25"/>
    <mergeCell ref="C25:E25"/>
    <mergeCell ref="A11:E11"/>
    <mergeCell ref="A12:E12"/>
    <mergeCell ref="A13:B13"/>
    <mergeCell ref="C13:E13"/>
    <mergeCell ref="A14:B14"/>
    <mergeCell ref="C14:E14"/>
    <mergeCell ref="A1:E1"/>
    <mergeCell ref="A2:E2"/>
    <mergeCell ref="A3:B3"/>
    <mergeCell ref="C3:E3"/>
    <mergeCell ref="A4:B4"/>
    <mergeCell ref="C4:E4"/>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таб1</vt:lpstr>
      <vt:lpstr>раздел 2</vt:lpstr>
      <vt:lpstr>расчет 1</vt:lpstr>
      <vt:lpstr>расчет 2</vt:lpstr>
      <vt:lpstr>расчет3</vt:lpstr>
      <vt:lpstr>расчет4</vt:lpstr>
      <vt:lpstr>расчет5</vt:lpstr>
      <vt:lpstr>расчет 6</vt:lpstr>
      <vt:lpstr>расчет 7</vt:lpstr>
      <vt:lpstr>расчет8</vt:lpstr>
      <vt:lpstr>расчет</vt:lpstr>
      <vt:lpstr>расчет!Область_печати</vt:lpstr>
      <vt:lpstr>'расчет 6'!Область_печати</vt:lpstr>
      <vt:lpstr>'расчет 7'!Область_печати</vt:lpstr>
      <vt:lpstr>расчет3!Область_печати</vt:lpstr>
      <vt:lpstr>расчет4!Область_печати</vt:lpstr>
      <vt:lpstr>расчет5!Область_печати</vt:lpstr>
      <vt:lpstr>расчет8!Область_печати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FedorovaMN</dc:creator>
  <cp:lastModifiedBy>sad76</cp:lastModifiedBy>
  <cp:lastPrinted>2024-01-25T07:47:05Z</cp:lastPrinted>
  <dcterms:created xsi:type="dcterms:W3CDTF">2016-02-01T12:22:48Z</dcterms:created>
  <dcterms:modified xsi:type="dcterms:W3CDTF">2024-01-25T07:59:27Z</dcterms:modified>
</cp:coreProperties>
</file>